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Pg1" sheetId="1" r:id="rId1"/>
    <sheet name="Sheet1" sheetId="2" state="hidden" r:id="rId2"/>
    <sheet name="Pg2" sheetId="4" r:id="rId3"/>
  </sheets>
  <definedNames>
    <definedName name="_xlnm.Print_Area" localSheetId="0">'Pg1'!$A$1:$G$44</definedName>
    <definedName name="_xlnm.Print_Area" localSheetId="2">'Pg2'!$A$1:$G$26</definedName>
  </definedNames>
  <calcPr calcId="145621"/>
</workbook>
</file>

<file path=xl/calcChain.xml><?xml version="1.0" encoding="utf-8"?>
<calcChain xmlns="http://schemas.openxmlformats.org/spreadsheetml/2006/main">
  <c r="F37" i="1" l="1"/>
  <c r="F13" i="1" l="1"/>
  <c r="F14" i="1" s="1"/>
  <c r="D13" i="1"/>
  <c r="D14" i="1" s="1"/>
  <c r="D18" i="1"/>
  <c r="F18" i="1"/>
  <c r="D19" i="1" l="1"/>
  <c r="F19" i="1"/>
  <c r="F20" i="1" s="1"/>
  <c r="E16" i="4" s="1"/>
  <c r="E18" i="4" s="1"/>
  <c r="D20" i="1" l="1"/>
  <c r="C9" i="4"/>
  <c r="E14" i="4"/>
  <c r="F44" i="1" l="1"/>
  <c r="D29" i="1" l="1"/>
  <c r="D44" i="1" l="1"/>
  <c r="D37" i="1" l="1"/>
  <c r="I26" i="2" l="1"/>
  <c r="G26" i="2"/>
  <c r="E26" i="2"/>
  <c r="C26" i="2"/>
  <c r="K23" i="2"/>
  <c r="K19" i="2"/>
  <c r="K26" i="2" s="1"/>
  <c r="K13" i="2" l="1"/>
  <c r="K28" i="2" s="1"/>
  <c r="G13" i="2" l="1"/>
  <c r="G28" i="2" s="1"/>
  <c r="G29" i="2" s="1"/>
  <c r="E13" i="2"/>
  <c r="E28" i="2" s="1"/>
  <c r="E29" i="2" s="1"/>
  <c r="I13" i="2"/>
  <c r="I28" i="2" s="1"/>
  <c r="I29" i="2" s="1"/>
  <c r="C13" i="2" l="1"/>
  <c r="C28" i="2" s="1"/>
  <c r="C29" i="2" s="1"/>
  <c r="C16" i="4" l="1"/>
  <c r="C14" i="4"/>
  <c r="C18" i="4" s="1"/>
  <c r="C17" i="4" l="1"/>
</calcChain>
</file>

<file path=xl/sharedStrings.xml><?xml version="1.0" encoding="utf-8"?>
<sst xmlns="http://schemas.openxmlformats.org/spreadsheetml/2006/main" count="95" uniqueCount="73">
  <si>
    <t xml:space="preserve">PUMA BIOTECHNOLOGY, INC. </t>
  </si>
  <si>
    <t xml:space="preserve">(A DEVELOPMENT STAGE COMPANY) </t>
  </si>
  <si>
    <t>Period from</t>
  </si>
  <si>
    <t>Three Months Ended</t>
  </si>
  <si>
    <t>Operating expenses:</t>
  </si>
  <si>
    <t>General and administrative</t>
  </si>
  <si>
    <t>Research and development</t>
  </si>
  <si>
    <t>Totals</t>
  </si>
  <si>
    <t>Loss from operations</t>
  </si>
  <si>
    <t>Other income (expenses):</t>
  </si>
  <si>
    <t>Interest income</t>
  </si>
  <si>
    <t>Other income (expense)</t>
  </si>
  <si>
    <t>Net loss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</si>
  <si>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</si>
  <si>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</si>
  <si>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</si>
  <si>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</si>
  <si>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</si>
  <si>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</si>
  <si>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</si>
  <si>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</si>
  <si>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</si>
  <si>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</si>
  <si>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</si>
  <si>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</si>
  <si>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</si>
  <si>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</si>
  <si>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</si>
  <si>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</si>
  <si>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</si>
  <si>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</si>
  <si>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</si>
  <si>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</si>
  <si>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</si>
  <si>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</si>
  <si>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</si>
  <si>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</si>
  <si>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</si>
  <si>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</si>
  <si>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</si>
  <si>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</si>
  <si>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</si>
  <si>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</si>
  <si>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</si>
  <si>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</si>
  <si>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</si>
  <si>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</si>
  <si>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</si>
  <si>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</si>
  <si>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</si>
  <si>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</si>
  <si>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(in millions)</t>
  </si>
  <si>
    <t>GAAP net loss</t>
  </si>
  <si>
    <t xml:space="preserve">Stock-based compensation - </t>
  </si>
  <si>
    <t>(1)</t>
  </si>
  <si>
    <t>(2)</t>
  </si>
  <si>
    <t>(3)</t>
  </si>
  <si>
    <t>Non-GAAP adjusted net loss</t>
  </si>
  <si>
    <t>GAAP net loss per share - basic and diluted</t>
  </si>
  <si>
    <t>Adjustment to net loss (as detailed above)</t>
  </si>
  <si>
    <t>Non-GAAP adjusted net loss per share</t>
  </si>
  <si>
    <t>(1) To reflect a non-cash charge to operating expense for General and Administrative Stock-based compensation.</t>
  </si>
  <si>
    <t>(2) To reflect a non-cash charge to operating expense for Research and Development Stock-based compensation.</t>
  </si>
  <si>
    <t>GAAP Net Loss Per Share to Non-GAAP Adjusted Net Loss Per Share</t>
  </si>
  <si>
    <t>Reconciliation of GAAP Net Loss to Non-GAAP Adjusted Net Loss and</t>
  </si>
  <si>
    <t>2015</t>
  </si>
  <si>
    <t>Three Months Ended  March 31,</t>
  </si>
  <si>
    <t>March 31,</t>
  </si>
  <si>
    <t>2016</t>
  </si>
  <si>
    <t>CONDENSED CONSOLIDATED STATEMENTS OF OPERATIONS</t>
  </si>
  <si>
    <t>PUMA BIOTECHNOLOGY, INC. AND SUBSIDIARY</t>
  </si>
  <si>
    <t>(3) Non-GAAP adjusted net loss per share was calculated based on 32,478,408 and 31,588,315 weighted average
       common shares outstanding for the three months ended March 31, 2016 and 2015, respectively.</t>
  </si>
  <si>
    <t>Increase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</si>
</sst>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;#;&quot;—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</cellStyleXfs>
  <cellXfs count="149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6" fillId="2" borderId="0" xfId="0" applyFont="1" applyFill="1"/>
    <xf numFmtId="168" fontId="5" fillId="2" borderId="0" xfId="0" applyNumberFormat="1" applyFont="1" applyFill="1"/>
    <xf numFmtId="0" fontId="5" fillId="2" borderId="0" xfId="0" applyFont="1" applyFill="1" applyAlignment="1"/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4" fillId="2" borderId="0" xfId="0" applyFont="1" applyFill="1" applyBorder="1" applyAlignment="1">
      <alignment vertical="top" wrapText="1"/>
    </xf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8" fontId="5" fillId="0" borderId="3" xfId="2" applyNumberFormat="1" applyFont="1" applyBorder="1" applyAlignment="1">
      <alignment horizontal="right"/>
    </xf>
    <xf numFmtId="166" fontId="5" fillId="0" borderId="0" xfId="1" applyNumberFormat="1" applyFont="1" applyBorder="1" applyAlignment="1"/>
    <xf numFmtId="0" fontId="5" fillId="0" borderId="0" xfId="2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/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168" fontId="5" fillId="0" borderId="4" xfId="2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8" fontId="5" fillId="0" borderId="0" xfId="2" applyNumberFormat="1" applyFont="1" applyFill="1" applyBorder="1" applyAlignment="1">
      <alignment wrapText="1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168" fontId="5" fillId="0" borderId="0" xfId="1" applyNumberFormat="1" applyFont="1" applyFill="1" applyBorder="1" applyAlignment="1"/>
    <xf numFmtId="44" fontId="5" fillId="0" borderId="2" xfId="2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/>
    <xf numFmtId="167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5" fillId="0" borderId="0" xfId="0" quotePrefix="1" applyFont="1" applyFill="1" applyAlignment="1">
      <alignment horizontal="center"/>
    </xf>
    <xf numFmtId="164" fontId="5" fillId="0" borderId="1" xfId="0" quotePrefix="1" applyNumberFormat="1" applyFont="1" applyFill="1" applyBorder="1" applyAlignment="1">
      <alignment horizontal="center"/>
    </xf>
    <xf numFmtId="164" fontId="5" fillId="0" borderId="0" xfId="0" applyNumberFormat="1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37" fontId="5" fillId="0" borderId="0" xfId="0" applyNumberFormat="1" applyFont="1" applyFill="1"/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70" fontId="5" fillId="0" borderId="0" xfId="1" applyNumberFormat="1" applyFont="1" applyFill="1" applyBorder="1" applyAlignment="1">
      <alignment horizontal="right" wrapText="1"/>
    </xf>
    <xf numFmtId="170" fontId="5" fillId="0" borderId="0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 wrapText="1" indent="1"/>
    </xf>
    <xf numFmtId="44" fontId="5" fillId="0" borderId="4" xfId="2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showGridLines="0" tabSelected="1" topLeftCell="A61" zoomScaleNormal="100" workbookViewId="0">
      <selection activeCell="L10" sqref="L10"/>
    </sheetView>
  </sheetViews>
  <sheetFormatPr defaultRowHeight="12.75" x14ac:dyDescent="0.2"/>
  <cols>
    <col min="1" max="1" width="22.5703125" style="52" customWidth="1"/>
    <col min="2" max="2" width="1.7109375" style="52" customWidth="1"/>
    <col min="3" max="3" width="10.42578125" style="52" customWidth="1"/>
    <col min="4" max="4" width="12" style="118" customWidth="1"/>
    <col min="5" max="5" width="10.42578125" style="118" customWidth="1"/>
    <col min="6" max="6" width="9.5703125" style="118" customWidth="1"/>
    <col min="7" max="7" width="8.28515625" style="118" customWidth="1"/>
    <col min="8" max="16384" width="9.140625" style="52"/>
  </cols>
  <sheetData>
    <row r="2" spans="1:7" x14ac:dyDescent="0.2">
      <c r="A2" s="137" t="s">
        <v>70</v>
      </c>
      <c r="B2" s="137"/>
      <c r="C2" s="137"/>
      <c r="D2" s="137"/>
      <c r="E2" s="137"/>
      <c r="F2" s="137"/>
      <c r="G2" s="136"/>
    </row>
    <row r="3" spans="1:7" x14ac:dyDescent="0.2">
      <c r="A3" s="137" t="s">
        <v>69</v>
      </c>
      <c r="B3" s="137"/>
      <c r="C3" s="137"/>
      <c r="D3" s="137"/>
      <c r="E3" s="137"/>
      <c r="F3" s="137"/>
      <c r="G3" s="134"/>
    </row>
    <row r="4" spans="1:7" ht="12.75" customHeight="1" x14ac:dyDescent="0.2">
      <c r="A4" s="138" t="s">
        <v>49</v>
      </c>
      <c r="B4" s="138"/>
      <c r="C4" s="138"/>
      <c r="D4" s="138"/>
      <c r="E4" s="138"/>
      <c r="F4" s="138"/>
      <c r="G4" s="135"/>
    </row>
    <row r="5" spans="1:7" x14ac:dyDescent="0.2">
      <c r="A5" s="63"/>
      <c r="B5" s="139"/>
      <c r="C5" s="131"/>
      <c r="D5" s="94"/>
      <c r="E5" s="94"/>
      <c r="F5" s="94"/>
      <c r="G5" s="94"/>
    </row>
    <row r="6" spans="1:7" s="61" customFormat="1" x14ac:dyDescent="0.2">
      <c r="A6" s="63"/>
      <c r="B6" s="139"/>
      <c r="C6" s="131"/>
      <c r="D6" s="140" t="s">
        <v>3</v>
      </c>
      <c r="E6" s="140"/>
      <c r="F6" s="140"/>
      <c r="G6" s="95"/>
    </row>
    <row r="7" spans="1:7" s="61" customFormat="1" ht="12.75" customHeight="1" x14ac:dyDescent="0.2">
      <c r="A7" s="63"/>
      <c r="B7" s="139"/>
      <c r="C7" s="131"/>
      <c r="D7" s="96" t="s">
        <v>67</v>
      </c>
      <c r="E7" s="97"/>
      <c r="F7" s="97"/>
      <c r="G7" s="98"/>
    </row>
    <row r="8" spans="1:7" s="61" customFormat="1" ht="12.75" customHeight="1" x14ac:dyDescent="0.2">
      <c r="A8" s="63"/>
      <c r="B8" s="139"/>
      <c r="C8" s="131"/>
      <c r="D8" s="96"/>
      <c r="E8" s="99" t="s">
        <v>15</v>
      </c>
      <c r="F8" s="96"/>
      <c r="G8" s="98"/>
    </row>
    <row r="9" spans="1:7" s="61" customFormat="1" ht="12.75" customHeight="1" x14ac:dyDescent="0.2">
      <c r="A9" s="63"/>
      <c r="B9" s="139"/>
      <c r="C9" s="131"/>
      <c r="D9" s="100" t="s">
        <v>68</v>
      </c>
      <c r="E9" s="101"/>
      <c r="F9" s="100" t="s">
        <v>65</v>
      </c>
      <c r="G9" s="101"/>
    </row>
    <row r="10" spans="1:7" s="61" customFormat="1" ht="15" customHeight="1" x14ac:dyDescent="0.2">
      <c r="A10" s="53" t="s">
        <v>4</v>
      </c>
      <c r="B10" s="139"/>
      <c r="C10" s="131"/>
      <c r="D10" s="94"/>
      <c r="E10" s="94"/>
      <c r="F10" s="94"/>
      <c r="G10" s="94"/>
    </row>
    <row r="11" spans="1:7" s="61" customFormat="1" x14ac:dyDescent="0.2">
      <c r="A11" s="56" t="s">
        <v>5</v>
      </c>
      <c r="B11" s="53"/>
      <c r="C11" s="131"/>
      <c r="D11" s="102">
        <v>11</v>
      </c>
      <c r="E11" s="103"/>
      <c r="F11" s="102">
        <v>7.9</v>
      </c>
      <c r="G11" s="104"/>
    </row>
    <row r="12" spans="1:7" x14ac:dyDescent="0.2">
      <c r="A12" s="56" t="s">
        <v>6</v>
      </c>
      <c r="B12" s="53"/>
      <c r="C12" s="131"/>
      <c r="D12" s="105">
        <v>60.2</v>
      </c>
      <c r="E12" s="106"/>
      <c r="F12" s="105">
        <v>44.7</v>
      </c>
      <c r="G12" s="105"/>
    </row>
    <row r="13" spans="1:7" x14ac:dyDescent="0.2">
      <c r="A13" s="57" t="s">
        <v>7</v>
      </c>
      <c r="B13" s="53"/>
      <c r="C13" s="131"/>
      <c r="D13" s="107">
        <f>SUM(D11:D12)</f>
        <v>71.2</v>
      </c>
      <c r="E13" s="106"/>
      <c r="F13" s="107">
        <f>SUM(F11:F12)</f>
        <v>52.6</v>
      </c>
      <c r="G13" s="105"/>
    </row>
    <row r="14" spans="1:7" x14ac:dyDescent="0.2">
      <c r="A14" s="53" t="s">
        <v>8</v>
      </c>
      <c r="B14" s="53"/>
      <c r="C14" s="131"/>
      <c r="D14" s="107">
        <f>-D13</f>
        <v>-71.2</v>
      </c>
      <c r="E14" s="106"/>
      <c r="F14" s="107">
        <f>-F13</f>
        <v>-52.6</v>
      </c>
      <c r="G14" s="105"/>
    </row>
    <row r="15" spans="1:7" x14ac:dyDescent="0.2">
      <c r="A15" s="53" t="s">
        <v>9</v>
      </c>
      <c r="B15" s="53"/>
      <c r="C15" s="131"/>
      <c r="D15" s="108"/>
      <c r="E15" s="108"/>
      <c r="F15" s="108"/>
      <c r="G15" s="108"/>
    </row>
    <row r="16" spans="1:7" x14ac:dyDescent="0.2">
      <c r="A16" s="55" t="s">
        <v>10</v>
      </c>
      <c r="B16" s="53"/>
      <c r="C16" s="131"/>
      <c r="D16" s="105">
        <v>0.3</v>
      </c>
      <c r="E16" s="106"/>
      <c r="F16" s="105">
        <v>0.1</v>
      </c>
      <c r="G16" s="105"/>
    </row>
    <row r="17" spans="1:7" x14ac:dyDescent="0.2">
      <c r="A17" s="55" t="s">
        <v>11</v>
      </c>
      <c r="B17" s="53"/>
      <c r="C17" s="131"/>
      <c r="D17" s="129">
        <v>0</v>
      </c>
      <c r="E17" s="128"/>
      <c r="F17" s="129">
        <v>0</v>
      </c>
      <c r="G17" s="127"/>
    </row>
    <row r="18" spans="1:7" x14ac:dyDescent="0.2">
      <c r="A18" s="57" t="s">
        <v>7</v>
      </c>
      <c r="B18" s="53"/>
      <c r="C18" s="131"/>
      <c r="D18" s="107">
        <f>SUM(D16:D17)</f>
        <v>0.3</v>
      </c>
      <c r="E18" s="106"/>
      <c r="F18" s="107">
        <f>SUM(F16:F17)</f>
        <v>0.1</v>
      </c>
      <c r="G18" s="105"/>
    </row>
    <row r="19" spans="1:7" ht="13.5" thickBot="1" x14ac:dyDescent="0.25">
      <c r="A19" s="53" t="s">
        <v>12</v>
      </c>
      <c r="B19" s="53"/>
      <c r="C19" s="131"/>
      <c r="D19" s="109">
        <f>D18+D14-0.1</f>
        <v>-71</v>
      </c>
      <c r="E19" s="110"/>
      <c r="F19" s="109">
        <f>F18+F14</f>
        <v>-52.5</v>
      </c>
      <c r="G19" s="102"/>
    </row>
    <row r="20" spans="1:7" ht="27" thickTop="1" thickBot="1" x14ac:dyDescent="0.25">
      <c r="A20" s="53" t="s">
        <v>13</v>
      </c>
      <c r="B20" s="53"/>
      <c r="C20" s="131"/>
      <c r="D20" s="111">
        <f>ROUND(D19/D21*1000*1000,2)</f>
        <v>-2.19</v>
      </c>
      <c r="E20" s="112"/>
      <c r="F20" s="111">
        <f>ROUND(F19/F21*1000*1000,2)</f>
        <v>-1.66</v>
      </c>
      <c r="G20" s="113"/>
    </row>
    <row r="21" spans="1:7" ht="39.75" thickTop="1" thickBot="1" x14ac:dyDescent="0.25">
      <c r="A21" s="93" t="s">
        <v>14</v>
      </c>
      <c r="B21" s="53"/>
      <c r="C21" s="131"/>
      <c r="D21" s="114">
        <v>32478408</v>
      </c>
      <c r="E21" s="112"/>
      <c r="F21" s="114">
        <v>31588315</v>
      </c>
      <c r="G21" s="108"/>
    </row>
    <row r="22" spans="1:7" ht="13.5" thickTop="1" x14ac:dyDescent="0.2">
      <c r="A22" s="53"/>
      <c r="B22" s="53"/>
      <c r="C22" s="131"/>
      <c r="D22" s="115"/>
      <c r="E22" s="116"/>
      <c r="F22" s="115"/>
      <c r="G22" s="115"/>
    </row>
    <row r="23" spans="1:7" x14ac:dyDescent="0.2">
      <c r="A23" s="131"/>
      <c r="B23" s="131"/>
      <c r="C23" s="131"/>
      <c r="D23" s="115"/>
      <c r="E23" s="116"/>
      <c r="F23" s="115"/>
      <c r="G23" s="115"/>
    </row>
    <row r="24" spans="1:7" ht="11.25" customHeight="1" x14ac:dyDescent="0.2">
      <c r="B24" s="53"/>
      <c r="C24" s="131"/>
      <c r="D24" s="117"/>
      <c r="E24" s="117"/>
      <c r="F24" s="117"/>
      <c r="G24" s="117"/>
    </row>
    <row r="25" spans="1:7" ht="18" customHeight="1" x14ac:dyDescent="0.2">
      <c r="A25" s="137" t="s">
        <v>70</v>
      </c>
      <c r="B25" s="137"/>
      <c r="C25" s="137"/>
      <c r="D25" s="137"/>
      <c r="E25" s="137"/>
      <c r="F25" s="137"/>
      <c r="G25" s="136"/>
    </row>
    <row r="26" spans="1:7" x14ac:dyDescent="0.2">
      <c r="A26" s="137" t="s">
        <v>16</v>
      </c>
      <c r="B26" s="137"/>
      <c r="C26" s="137"/>
      <c r="D26" s="137"/>
      <c r="E26" s="137"/>
      <c r="F26" s="137"/>
      <c r="G26" s="136"/>
    </row>
    <row r="27" spans="1:7" x14ac:dyDescent="0.2">
      <c r="A27" s="137" t="s">
        <v>51</v>
      </c>
      <c r="B27" s="137"/>
      <c r="C27" s="137"/>
      <c r="D27" s="137"/>
      <c r="E27" s="137"/>
      <c r="F27" s="137"/>
      <c r="G27" s="136"/>
    </row>
    <row r="28" spans="1:7" x14ac:dyDescent="0.2">
      <c r="A28" s="59"/>
      <c r="B28" s="60"/>
      <c r="C28" s="60"/>
      <c r="D28" s="60"/>
      <c r="E28" s="60"/>
      <c r="F28" s="60"/>
      <c r="G28" s="117"/>
    </row>
    <row r="29" spans="1:7" ht="10.5" customHeight="1" x14ac:dyDescent="0.2">
      <c r="B29" s="60"/>
      <c r="C29" s="60"/>
      <c r="D29" s="119" t="str">
        <f>D7</f>
        <v>March 31,</v>
      </c>
      <c r="F29" s="119" t="s">
        <v>25</v>
      </c>
      <c r="G29" s="60"/>
    </row>
    <row r="30" spans="1:7" ht="10.5" customHeight="1" x14ac:dyDescent="0.2">
      <c r="D30" s="120" t="s">
        <v>68</v>
      </c>
      <c r="E30" s="121"/>
      <c r="F30" s="120" t="s">
        <v>65</v>
      </c>
      <c r="G30" s="52"/>
    </row>
    <row r="31" spans="1:7" x14ac:dyDescent="0.2">
      <c r="A31" s="52" t="s">
        <v>17</v>
      </c>
      <c r="D31" s="122">
        <v>78.2</v>
      </c>
      <c r="F31" s="122">
        <v>31.6</v>
      </c>
      <c r="G31" s="52"/>
    </row>
    <row r="32" spans="1:7" x14ac:dyDescent="0.2">
      <c r="A32" s="52" t="s">
        <v>50</v>
      </c>
      <c r="D32" s="123">
        <v>103</v>
      </c>
      <c r="F32" s="123">
        <v>184.3</v>
      </c>
      <c r="G32" s="62"/>
    </row>
    <row r="33" spans="1:7" x14ac:dyDescent="0.2">
      <c r="A33" s="52" t="s">
        <v>18</v>
      </c>
      <c r="D33" s="123">
        <v>150.5</v>
      </c>
      <c r="F33" s="123">
        <v>191.1</v>
      </c>
      <c r="G33" s="54"/>
    </row>
    <row r="34" spans="1:7" x14ac:dyDescent="0.2">
      <c r="A34" s="52" t="s">
        <v>19</v>
      </c>
      <c r="D34" s="123">
        <v>164.9</v>
      </c>
      <c r="F34" s="123">
        <v>206</v>
      </c>
      <c r="G34" s="54"/>
    </row>
    <row r="35" spans="1:7" x14ac:dyDescent="0.2">
      <c r="D35" s="124"/>
      <c r="F35" s="124"/>
      <c r="G35" s="54"/>
    </row>
    <row r="36" spans="1:7" x14ac:dyDescent="0.2">
      <c r="D36" s="95" t="s">
        <v>3</v>
      </c>
      <c r="F36" s="95" t="s">
        <v>3</v>
      </c>
      <c r="G36" s="52"/>
    </row>
    <row r="37" spans="1:7" x14ac:dyDescent="0.2">
      <c r="D37" s="95" t="str">
        <f>D29</f>
        <v>March 31,</v>
      </c>
      <c r="F37" s="95" t="str">
        <f>D7</f>
        <v>March 31,</v>
      </c>
      <c r="G37" s="52"/>
    </row>
    <row r="38" spans="1:7" x14ac:dyDescent="0.2">
      <c r="D38" s="120" t="s">
        <v>68</v>
      </c>
      <c r="F38" s="120" t="s">
        <v>65</v>
      </c>
      <c r="G38" s="52"/>
    </row>
    <row r="39" spans="1:7" x14ac:dyDescent="0.2">
      <c r="A39" s="52" t="s">
        <v>20</v>
      </c>
      <c r="G39" s="52"/>
    </row>
    <row r="40" spans="1:7" x14ac:dyDescent="0.2">
      <c r="A40" s="58" t="s">
        <v>21</v>
      </c>
      <c r="D40" s="122">
        <v>-35</v>
      </c>
      <c r="F40" s="122">
        <v>-50</v>
      </c>
      <c r="G40" s="52"/>
    </row>
    <row r="41" spans="1:7" x14ac:dyDescent="0.2">
      <c r="A41" s="58" t="s">
        <v>22</v>
      </c>
      <c r="D41" s="123">
        <v>81.5</v>
      </c>
      <c r="F41" s="123">
        <v>-52.7</v>
      </c>
      <c r="G41" s="52"/>
    </row>
    <row r="42" spans="1:7" x14ac:dyDescent="0.2">
      <c r="A42" s="58" t="s">
        <v>23</v>
      </c>
      <c r="D42" s="125">
        <v>0.2</v>
      </c>
      <c r="F42" s="125">
        <v>219.6</v>
      </c>
      <c r="G42" s="52"/>
    </row>
    <row r="43" spans="1:7" x14ac:dyDescent="0.2">
      <c r="G43" s="52"/>
    </row>
    <row r="44" spans="1:7" ht="13.5" thickBot="1" x14ac:dyDescent="0.25">
      <c r="A44" s="52" t="s">
        <v>72</v>
      </c>
      <c r="D44" s="126">
        <f>SUM(D40:D43)</f>
        <v>46.7</v>
      </c>
      <c r="F44" s="126">
        <f>SUM(F40:F43)</f>
        <v>116.89999999999999</v>
      </c>
      <c r="G44" s="52"/>
    </row>
    <row r="45" spans="1:7" ht="13.5" thickTop="1" x14ac:dyDescent="0.2">
      <c r="G45" s="62"/>
    </row>
    <row r="46" spans="1:7" ht="12" customHeight="1" x14ac:dyDescent="0.2">
      <c r="G46" s="52"/>
    </row>
    <row r="67" ht="5.25" customHeight="1" x14ac:dyDescent="0.2"/>
    <row r="68" ht="5.25" customHeight="1" x14ac:dyDescent="0.2"/>
  </sheetData>
  <mergeCells count="8">
    <mergeCell ref="A25:F25"/>
    <mergeCell ref="A26:F26"/>
    <mergeCell ref="A27:F27"/>
    <mergeCell ref="A2:F2"/>
    <mergeCell ref="A3:F3"/>
    <mergeCell ref="A4:F4"/>
    <mergeCell ref="B5:B10"/>
    <mergeCell ref="D6:F6"/>
  </mergeCells>
  <printOptions horizontalCentered="1"/>
  <pageMargins left="0.5" right="0.5" top="0.5" bottom="0.5" header="0.3" footer="0.3"/>
  <pageSetup orientation="portrait" r:id="rId1"/>
  <rowBreaks count="1" manualBreakCount="1">
    <brk id="67" max="10" man="1"/>
  </rowBreaks>
  <ignoredErrors>
    <ignoredError sqref="E9 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38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141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141"/>
      <c r="B8" s="141"/>
      <c r="C8" s="28"/>
      <c r="D8" s="28"/>
      <c r="E8" s="28"/>
      <c r="F8" s="28"/>
      <c r="G8" s="28"/>
      <c r="H8" s="28"/>
      <c r="I8" s="28"/>
      <c r="J8" s="28"/>
      <c r="K8" s="8" t="s">
        <v>27</v>
      </c>
    </row>
    <row r="9" spans="1:11" s="3" customFormat="1" x14ac:dyDescent="0.25">
      <c r="A9" s="141"/>
      <c r="B9" s="141"/>
      <c r="C9" s="142" t="s">
        <v>3</v>
      </c>
      <c r="D9" s="142"/>
      <c r="E9" s="142"/>
      <c r="F9" s="29"/>
      <c r="G9" s="142" t="s">
        <v>30</v>
      </c>
      <c r="H9" s="142"/>
      <c r="I9" s="142"/>
      <c r="J9" s="28"/>
      <c r="K9" s="10" t="s">
        <v>28</v>
      </c>
    </row>
    <row r="10" spans="1:11" s="3" customFormat="1" x14ac:dyDescent="0.25">
      <c r="A10" s="141"/>
      <c r="B10" s="141"/>
      <c r="C10" s="11" t="s">
        <v>25</v>
      </c>
      <c r="D10" s="12"/>
      <c r="E10" s="12"/>
      <c r="F10" s="9"/>
      <c r="G10" s="11" t="s">
        <v>25</v>
      </c>
      <c r="H10" s="12"/>
      <c r="I10" s="12"/>
      <c r="J10" s="28"/>
      <c r="K10" s="13" t="s">
        <v>29</v>
      </c>
    </row>
    <row r="11" spans="1:11" s="3" customFormat="1" x14ac:dyDescent="0.25">
      <c r="A11" s="141"/>
      <c r="B11" s="141"/>
      <c r="C11" s="14" t="s">
        <v>24</v>
      </c>
      <c r="D11" s="7"/>
      <c r="E11" s="14" t="s">
        <v>26</v>
      </c>
      <c r="F11" s="7"/>
      <c r="G11" s="14" t="s">
        <v>24</v>
      </c>
      <c r="H11" s="7"/>
      <c r="I11" s="14" t="s">
        <v>26</v>
      </c>
      <c r="J11" s="15"/>
      <c r="K11" s="16">
        <v>41274</v>
      </c>
    </row>
    <row r="12" spans="1:11" s="3" customFormat="1" x14ac:dyDescent="0.25">
      <c r="A12" s="28"/>
      <c r="B12" s="141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43</v>
      </c>
      <c r="B13" s="28"/>
      <c r="C13" s="33">
        <f>'Pg1'!D19</f>
        <v>-71</v>
      </c>
      <c r="D13" s="33"/>
      <c r="E13" s="33">
        <f>'Pg1'!F19</f>
        <v>-52.5</v>
      </c>
      <c r="F13" s="33"/>
      <c r="G13" s="33" t="e">
        <f>'Pg1'!#REF!</f>
        <v>#REF!</v>
      </c>
      <c r="H13" s="33"/>
      <c r="I13" s="33" t="e">
        <f>'Pg1'!#REF!</f>
        <v>#REF!</v>
      </c>
      <c r="J13" s="33"/>
      <c r="K13" s="33" t="e">
        <f>'Pg1'!#REF!</f>
        <v>#REF!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31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32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33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39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34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33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36</v>
      </c>
      <c r="B26" s="28" t="s">
        <v>48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37</v>
      </c>
      <c r="B28" s="2"/>
      <c r="C28" s="49">
        <f>C13+C26</f>
        <v>-55.731000000000002</v>
      </c>
      <c r="D28" s="50"/>
      <c r="E28" s="49">
        <f>E13+E26</f>
        <v>-44.884999999999998</v>
      </c>
      <c r="F28" s="50"/>
      <c r="G28" s="49" t="e">
        <f>G13+G26</f>
        <v>#REF!</v>
      </c>
      <c r="H28" s="50"/>
      <c r="I28" s="49" t="e">
        <f>I13+I26</f>
        <v>#REF!</v>
      </c>
      <c r="J28" s="50"/>
      <c r="K28" s="49" t="e">
        <f>K13+K26</f>
        <v>#REF!</v>
      </c>
    </row>
    <row r="29" spans="1:11" s="3" customFormat="1" ht="31.5" thickTop="1" thickBot="1" x14ac:dyDescent="0.3">
      <c r="A29" s="28" t="s">
        <v>35</v>
      </c>
      <c r="B29" s="28"/>
      <c r="C29" s="24">
        <f>ROUND(C28/C30*1000*1000,2)</f>
        <v>-2.1</v>
      </c>
      <c r="D29" s="21"/>
      <c r="E29" s="24">
        <f>ROUND(E28/E30*1000*1000,2)</f>
        <v>-2.38</v>
      </c>
      <c r="F29" s="25"/>
      <c r="G29" s="24" t="e">
        <f>ROUND(G28/G30*1000*1000,2)</f>
        <v>#REF!</v>
      </c>
      <c r="H29" s="25"/>
      <c r="I29" s="24" t="e">
        <f>ROUND(I28/I30*1000*1000,2)</f>
        <v>#REF!</v>
      </c>
      <c r="J29" s="21"/>
      <c r="K29" s="26"/>
    </row>
    <row r="30" spans="1:11" s="3" customFormat="1" ht="46.5" thickTop="1" thickBot="1" x14ac:dyDescent="0.3">
      <c r="A30" s="28" t="s">
        <v>14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46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47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40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42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41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Normal="100" workbookViewId="0">
      <selection activeCell="H15" sqref="H15"/>
    </sheetView>
  </sheetViews>
  <sheetFormatPr defaultRowHeight="15" x14ac:dyDescent="0.25"/>
  <cols>
    <col min="1" max="1" width="38.5703125" customWidth="1"/>
    <col min="2" max="2" width="12" bestFit="1" customWidth="1"/>
    <col min="3" max="3" width="13.7109375" customWidth="1"/>
    <col min="4" max="4" width="2.42578125" customWidth="1"/>
    <col min="5" max="5" width="13.7109375" customWidth="1"/>
    <col min="6" max="6" width="2.42578125" customWidth="1"/>
    <col min="7" max="7" width="4" customWidth="1"/>
  </cols>
  <sheetData>
    <row r="1" spans="1:7" s="64" customFormat="1" x14ac:dyDescent="0.25">
      <c r="A1" s="137" t="s">
        <v>70</v>
      </c>
      <c r="B1" s="137"/>
      <c r="C1" s="137"/>
      <c r="D1" s="137"/>
      <c r="E1" s="137"/>
      <c r="F1" s="137"/>
      <c r="G1" s="137"/>
    </row>
    <row r="2" spans="1:7" s="64" customFormat="1" x14ac:dyDescent="0.25">
      <c r="A2" s="146" t="s">
        <v>64</v>
      </c>
      <c r="B2" s="146"/>
      <c r="C2" s="146"/>
      <c r="D2" s="146"/>
      <c r="E2" s="146"/>
      <c r="F2" s="146"/>
      <c r="G2" s="146"/>
    </row>
    <row r="3" spans="1:7" s="64" customFormat="1" x14ac:dyDescent="0.25">
      <c r="A3" s="146" t="s">
        <v>63</v>
      </c>
      <c r="B3" s="146"/>
      <c r="C3" s="146"/>
      <c r="D3" s="146"/>
      <c r="E3" s="146"/>
      <c r="F3" s="146"/>
      <c r="G3" s="146"/>
    </row>
    <row r="4" spans="1:7" x14ac:dyDescent="0.25">
      <c r="A4" s="146" t="s">
        <v>49</v>
      </c>
      <c r="B4" s="146"/>
      <c r="C4" s="146"/>
      <c r="D4" s="146"/>
      <c r="E4" s="146"/>
      <c r="F4" s="146"/>
      <c r="G4" s="146"/>
    </row>
    <row r="5" spans="1:7" x14ac:dyDescent="0.25">
      <c r="A5" s="148" t="s">
        <v>15</v>
      </c>
      <c r="B5" s="148"/>
      <c r="C5" s="148"/>
      <c r="D5" s="148"/>
      <c r="E5" s="148"/>
      <c r="F5" s="148"/>
      <c r="G5" s="148"/>
    </row>
    <row r="6" spans="1:7" x14ac:dyDescent="0.25">
      <c r="A6" s="65"/>
      <c r="B6" s="92"/>
      <c r="C6" s="65"/>
      <c r="D6" s="66"/>
      <c r="E6" s="65"/>
      <c r="F6" s="67"/>
      <c r="G6" s="66"/>
    </row>
    <row r="7" spans="1:7" x14ac:dyDescent="0.25">
      <c r="A7" s="69"/>
      <c r="B7" s="69"/>
      <c r="C7" s="147" t="s">
        <v>66</v>
      </c>
      <c r="D7" s="147"/>
      <c r="E7" s="147"/>
      <c r="F7" s="69"/>
      <c r="G7" s="69"/>
    </row>
    <row r="8" spans="1:7" x14ac:dyDescent="0.25">
      <c r="A8" s="70"/>
      <c r="B8" s="71"/>
      <c r="C8" s="132">
        <v>2016</v>
      </c>
      <c r="D8" s="133"/>
      <c r="E8" s="132">
        <v>2015</v>
      </c>
      <c r="F8" s="73"/>
      <c r="G8" s="72"/>
    </row>
    <row r="9" spans="1:7" x14ac:dyDescent="0.25">
      <c r="A9" s="74" t="s">
        <v>52</v>
      </c>
      <c r="B9" s="75"/>
      <c r="C9" s="76">
        <f>'Pg1'!D19</f>
        <v>-71</v>
      </c>
      <c r="D9" s="77"/>
      <c r="E9" s="76">
        <v>-52.5</v>
      </c>
      <c r="F9" s="77"/>
      <c r="G9" s="78"/>
    </row>
    <row r="10" spans="1:7" x14ac:dyDescent="0.25">
      <c r="A10" s="79" t="s">
        <v>31</v>
      </c>
      <c r="B10" s="75"/>
      <c r="C10" s="80"/>
      <c r="D10" s="77"/>
      <c r="E10" s="80"/>
      <c r="F10" s="77"/>
      <c r="G10" s="81"/>
    </row>
    <row r="11" spans="1:7" x14ac:dyDescent="0.25">
      <c r="A11" s="74" t="s">
        <v>53</v>
      </c>
      <c r="B11" s="75"/>
      <c r="C11" s="80"/>
      <c r="D11" s="77"/>
      <c r="E11" s="80"/>
      <c r="F11" s="77"/>
      <c r="G11" s="81"/>
    </row>
    <row r="12" spans="1:7" x14ac:dyDescent="0.25">
      <c r="A12" s="79" t="s">
        <v>5</v>
      </c>
      <c r="B12" s="75"/>
      <c r="C12" s="82">
        <v>5.9</v>
      </c>
      <c r="D12" s="77"/>
      <c r="E12" s="82">
        <v>4.7</v>
      </c>
      <c r="F12" s="77"/>
      <c r="G12" s="83" t="s">
        <v>54</v>
      </c>
    </row>
    <row r="13" spans="1:7" x14ac:dyDescent="0.25">
      <c r="A13" s="79" t="s">
        <v>6</v>
      </c>
      <c r="B13" s="75"/>
      <c r="C13" s="82">
        <v>23.6</v>
      </c>
      <c r="D13" s="77"/>
      <c r="E13" s="82">
        <v>15.4</v>
      </c>
      <c r="F13" s="77"/>
      <c r="G13" s="84" t="s">
        <v>55</v>
      </c>
    </row>
    <row r="14" spans="1:7" ht="15.75" thickBot="1" x14ac:dyDescent="0.3">
      <c r="A14" s="74" t="s">
        <v>57</v>
      </c>
      <c r="B14" s="75"/>
      <c r="C14" s="85">
        <f>SUM(C9:C13)</f>
        <v>-41.499999999999993</v>
      </c>
      <c r="D14" s="77"/>
      <c r="E14" s="85">
        <f>SUM(E9:E13)</f>
        <v>-32.4</v>
      </c>
      <c r="F14" s="77"/>
      <c r="G14" s="78"/>
    </row>
    <row r="15" spans="1:7" ht="15" customHeight="1" thickTop="1" x14ac:dyDescent="0.25">
      <c r="A15" s="74"/>
      <c r="B15" s="75"/>
      <c r="C15" s="80"/>
      <c r="D15" s="77"/>
      <c r="E15" s="80"/>
      <c r="F15" s="77"/>
      <c r="G15" s="78"/>
    </row>
    <row r="16" spans="1:7" ht="15" customHeight="1" x14ac:dyDescent="0.25">
      <c r="A16" s="86" t="s">
        <v>58</v>
      </c>
      <c r="B16" s="87"/>
      <c r="C16" s="88">
        <f>'Pg1'!D20</f>
        <v>-2.19</v>
      </c>
      <c r="D16" s="77"/>
      <c r="E16" s="88">
        <f>'Pg1'!F20</f>
        <v>-1.66</v>
      </c>
      <c r="F16" s="77"/>
      <c r="G16" s="89"/>
    </row>
    <row r="17" spans="1:12" x14ac:dyDescent="0.25">
      <c r="A17" s="86" t="s">
        <v>59</v>
      </c>
      <c r="B17" s="87"/>
      <c r="C17" s="90">
        <f>C18-C16</f>
        <v>0.90999999999999992</v>
      </c>
      <c r="D17" s="77"/>
      <c r="E17" s="90">
        <v>0.64</v>
      </c>
      <c r="F17" s="77"/>
      <c r="G17" s="89"/>
    </row>
    <row r="18" spans="1:12" ht="15.75" thickBot="1" x14ac:dyDescent="0.3">
      <c r="A18" s="86" t="s">
        <v>60</v>
      </c>
      <c r="B18" s="87"/>
      <c r="C18" s="130">
        <f>ROUND(C14/'Pg1'!D21*1000000,2)</f>
        <v>-1.28</v>
      </c>
      <c r="D18" s="112"/>
      <c r="E18" s="130">
        <f>SUM(E16:E17)</f>
        <v>-1.02</v>
      </c>
      <c r="F18" s="77"/>
      <c r="G18" s="89" t="s">
        <v>56</v>
      </c>
    </row>
    <row r="19" spans="1:12" ht="15.75" thickTop="1" x14ac:dyDescent="0.25">
      <c r="A19" s="74"/>
      <c r="B19" s="75"/>
      <c r="C19" s="91"/>
      <c r="D19" s="69"/>
      <c r="E19" s="91"/>
      <c r="F19" s="69"/>
      <c r="G19" s="69"/>
    </row>
    <row r="20" spans="1:12" x14ac:dyDescent="0.25">
      <c r="A20" s="144" t="s">
        <v>61</v>
      </c>
      <c r="B20" s="144"/>
      <c r="C20" s="144"/>
      <c r="D20" s="144"/>
      <c r="E20" s="144"/>
      <c r="F20" s="144"/>
      <c r="G20" s="144"/>
      <c r="L20" s="64"/>
    </row>
    <row r="21" spans="1:12" x14ac:dyDescent="0.25">
      <c r="A21" s="144" t="s">
        <v>62</v>
      </c>
      <c r="B21" s="144"/>
      <c r="C21" s="144"/>
      <c r="D21" s="144"/>
      <c r="E21" s="144"/>
      <c r="F21" s="144"/>
      <c r="G21" s="144"/>
    </row>
    <row r="22" spans="1:12" ht="27" customHeight="1" x14ac:dyDescent="0.25">
      <c r="A22" s="145" t="s">
        <v>71</v>
      </c>
      <c r="B22" s="145"/>
      <c r="C22" s="145"/>
      <c r="D22" s="145"/>
      <c r="E22" s="145"/>
      <c r="F22" s="145"/>
      <c r="G22" s="145"/>
    </row>
    <row r="23" spans="1:12" ht="6.75" customHeight="1" x14ac:dyDescent="0.25">
      <c r="B23" s="68"/>
      <c r="F23" s="68"/>
    </row>
  </sheetData>
  <mergeCells count="9">
    <mergeCell ref="A1:G1"/>
    <mergeCell ref="A21:G21"/>
    <mergeCell ref="A22:G22"/>
    <mergeCell ref="A2:G2"/>
    <mergeCell ref="A4:G4"/>
    <mergeCell ref="C7:E7"/>
    <mergeCell ref="A20:G20"/>
    <mergeCell ref="A3:G3"/>
    <mergeCell ref="A5:G5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Pg1</vt:lpstr>
      <vt:lpstr>Sheet1</vt:lpstr>
      <vt:lpstr>Pg2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2016-04-29T22:07:34Z</cp:lastPrinted>
  <dcterms:created xsi:type="dcterms:W3CDTF">2012-08-09T16:44:43Z</dcterms:created>
  <dcterms:modified xsi:type="dcterms:W3CDTF">2016-05-09T18:01:46Z</dcterms:modified>
</cp:coreProperties>
</file>