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0730" windowHeight="11700"/>
  </bookViews>
  <sheets>
    <sheet name="Pg1" sheetId="1" r:id="rId1"/>
    <sheet name="Sheet1" sheetId="2" state="hidden" r:id="rId2"/>
    <sheet name="Pg2" sheetId="4" r:id="rId3"/>
  </sheets>
  <definedNames>
    <definedName name="_xlnm.Print_Area" localSheetId="0">'Pg1'!$A$2:$L$49</definedName>
    <definedName name="_xlnm.Print_Area" localSheetId="2">'Pg2'!$A$1:$G$39</definedName>
  </definedNames>
  <calcPr calcId="145621"/>
</workbook>
</file>

<file path=xl/calcChain.xml><?xml version="1.0" encoding="utf-8"?>
<calcChain xmlns="http://schemas.openxmlformats.org/spreadsheetml/2006/main">
  <c r="J21" i="1" l="1"/>
  <c r="H21" i="1"/>
  <c r="J19" i="1" l="1"/>
  <c r="D18" i="1"/>
  <c r="D14" i="1" l="1"/>
  <c r="H19" i="1" l="1"/>
  <c r="J14" i="1"/>
  <c r="J15" i="1" s="1"/>
  <c r="H14" i="1"/>
  <c r="H15" i="1" s="1"/>
  <c r="H20" i="1" l="1"/>
  <c r="C29" i="4" s="1"/>
  <c r="J20" i="1"/>
  <c r="E29" i="4" l="1"/>
  <c r="E22" i="4"/>
  <c r="E27" i="4" s="1"/>
  <c r="E31" i="4" s="1"/>
  <c r="C22" i="4"/>
  <c r="C27" i="4" s="1"/>
  <c r="C31" i="4" s="1"/>
  <c r="D31" i="1"/>
  <c r="E30" i="4" l="1"/>
  <c r="C30" i="4"/>
  <c r="F49" i="1"/>
  <c r="D19" i="1" l="1"/>
  <c r="D49" i="1"/>
  <c r="D42" i="1" l="1"/>
  <c r="F42" i="1" s="1"/>
  <c r="I26" i="2" l="1"/>
  <c r="G26" i="2"/>
  <c r="E26" i="2"/>
  <c r="C26" i="2"/>
  <c r="K23" i="2"/>
  <c r="K19" i="2"/>
  <c r="K26" i="2" s="1"/>
  <c r="F19" i="1" l="1"/>
  <c r="F14" i="1"/>
  <c r="F15" i="1" s="1"/>
  <c r="K13" i="2" l="1"/>
  <c r="K28" i="2" s="1"/>
  <c r="F20" i="1"/>
  <c r="E9" i="4" s="1"/>
  <c r="E14" i="4" s="1"/>
  <c r="E18" i="4" s="1"/>
  <c r="G13" i="2" l="1"/>
  <c r="G28" i="2" s="1"/>
  <c r="G29" i="2" s="1"/>
  <c r="F21" i="1"/>
  <c r="E16" i="4" s="1"/>
  <c r="E13" i="2"/>
  <c r="E28" i="2" s="1"/>
  <c r="E29" i="2" s="1"/>
  <c r="I13" i="2"/>
  <c r="I28" i="2" s="1"/>
  <c r="I29" i="2" s="1"/>
  <c r="D15" i="1"/>
  <c r="D20" i="1" l="1"/>
  <c r="D21" i="1" l="1"/>
  <c r="C16" i="4" s="1"/>
  <c r="C9" i="4"/>
  <c r="C14" i="4" s="1"/>
  <c r="C18" i="4" s="1"/>
  <c r="C13" i="2"/>
  <c r="C28" i="2" s="1"/>
  <c r="C29" i="2" s="1"/>
  <c r="E17" i="4" l="1"/>
  <c r="C17" i="4"/>
</calcChain>
</file>

<file path=xl/sharedStrings.xml><?xml version="1.0" encoding="utf-8"?>
<sst xmlns="http://schemas.openxmlformats.org/spreadsheetml/2006/main" count="119" uniqueCount="82">
  <si>
    <t xml:space="preserve">PUMA BIOTECHNOLOGY, INC. </t>
  </si>
  <si>
    <t xml:space="preserve">(A DEVELOPMENT STAGE COMPANY) </t>
  </si>
  <si>
    <t>Period from</t>
  </si>
  <si>
    <t>Three Months Ended</t>
  </si>
  <si>
    <t>Operating expenses:</t>
  </si>
  <si>
    <t>General and administrative</t>
  </si>
  <si>
    <t>Research and development</t>
  </si>
  <si>
    <t>Totals</t>
  </si>
  <si>
    <t>Loss from operations</t>
  </si>
  <si>
    <t>Other income (expenses):</t>
  </si>
  <si>
    <t>Interest income</t>
  </si>
  <si>
    <t>Other income (expense)</t>
  </si>
  <si>
    <t>Net loss per common share—basic and diluted</t>
  </si>
  <si>
    <t>Weighted-average common shares outstanding—basic and diluted</t>
  </si>
  <si>
    <t>(Unaudited)</t>
  </si>
  <si>
    <t>LIQUIDITY AND CAPITAL RESOURCES</t>
  </si>
  <si>
    <t>Cash and cash equivalents</t>
  </si>
  <si>
    <t>Working capital</t>
  </si>
  <si>
    <t>Stockholders' equity</t>
  </si>
  <si>
    <t>Cash provided by (used in):</t>
  </si>
  <si>
    <t>Operating activities</t>
  </si>
  <si>
    <t>Investing activities</t>
  </si>
  <si>
    <t>Financing activities</t>
  </si>
  <si>
    <t>2012</t>
  </si>
  <si>
    <t>December 31,</t>
  </si>
  <si>
    <t>2011</t>
  </si>
  <si>
    <t>September 15,</t>
  </si>
  <si>
    <t>2010 (date</t>
  </si>
  <si>
    <t>of inception) to</t>
  </si>
  <si>
    <t>Twelve Months Ended</t>
  </si>
  <si>
    <t>Adjustments:</t>
  </si>
  <si>
    <t>Research and development:</t>
  </si>
  <si>
    <t>Share-based compensation</t>
  </si>
  <si>
    <t>General and administrative:</t>
  </si>
  <si>
    <t>Adjusted net loss per share—basic and diluted</t>
  </si>
  <si>
    <t>Net loss adjustments</t>
  </si>
  <si>
    <t>Net loss - Adjusted</t>
  </si>
  <si>
    <t>(in millions except per share data)</t>
  </si>
  <si>
    <t>Inherited clinical trial expenses</t>
  </si>
  <si>
    <t>months ended December 31, 2012 and 2011, respectively.</t>
  </si>
  <si>
    <t>as we believe they are not indicative of our operations going forward.</t>
  </si>
  <si>
    <t>(2) Excludes the estimated impact of the activities arising from the acquisition of the inherited clinical trials from the Licensor</t>
  </si>
  <si>
    <t>Net loss per GAAP</t>
  </si>
  <si>
    <t>ADJUSTED CONDENSED STATEMENTS OF OPERATIONS</t>
  </si>
  <si>
    <t>Reconciliation of GAAP to Adjusted Net Income</t>
  </si>
  <si>
    <t>(1) Excludes share-based compensation expense totaling $12.6 million and $7.6 million for the three month period ended</t>
  </si>
  <si>
    <t>December 31, 2012 and 2011, respectively.  Excludes share-based compensation expense totaling $19.6 and $7.6 for the twelve</t>
  </si>
  <si>
    <t>(1) (2)</t>
  </si>
  <si>
    <t>(in millions except share and per share data)</t>
  </si>
  <si>
    <t>Marketable securities</t>
  </si>
  <si>
    <t>(in millions)</t>
  </si>
  <si>
    <t>GAAP net loss</t>
  </si>
  <si>
    <t xml:space="preserve">Stock-based compensation - </t>
  </si>
  <si>
    <t>(1)</t>
  </si>
  <si>
    <t>(2)</t>
  </si>
  <si>
    <t>(3)</t>
  </si>
  <si>
    <t>Non-GAAP adjusted net loss</t>
  </si>
  <si>
    <t>GAAP net loss per share - basic and diluted</t>
  </si>
  <si>
    <t>Adjustment to net loss (as detailed above)</t>
  </si>
  <si>
    <t>Non-GAAP adjusted net loss per share</t>
  </si>
  <si>
    <t>GAAP Net Loss Per Share to Non-GAAP Adjusted Net Loss Per Share</t>
  </si>
  <si>
    <t>Reconciliation of GAAP Net Loss to Non-GAAP Adjusted Net Loss and</t>
  </si>
  <si>
    <t xml:space="preserve">Net loss </t>
  </si>
  <si>
    <t>2015</t>
  </si>
  <si>
    <t>Ended</t>
  </si>
  <si>
    <t>(1) To reflect a non-cash charge to operating expense for General and Administrative stock-based compensation.</t>
  </si>
  <si>
    <t>(2) To reflect a non-cash charge to operating expense for Research and Development stock-based compensation.</t>
  </si>
  <si>
    <t>CONDENSED CONSOLIDATED STATEMENTS OF OPERATIONS</t>
  </si>
  <si>
    <t>(4)</t>
  </si>
  <si>
    <t>PUMA BIOTECHNOLOGY, INC. AND SUBSIDIARY</t>
  </si>
  <si>
    <t>Six Months Ended</t>
  </si>
  <si>
    <t>June 30,</t>
  </si>
  <si>
    <t>2016</t>
  </si>
  <si>
    <t>Six Months</t>
  </si>
  <si>
    <t>Six Months Ended  June 30,</t>
  </si>
  <si>
    <t>shares outstanding for the six months ended June 30, 2016 and 2015, respectively.</t>
  </si>
  <si>
    <t>Three Months Ended  June 30,</t>
  </si>
  <si>
    <t>shares outstanding for the three months ended June 30, 2016 and 2015, respectively.</t>
  </si>
  <si>
    <t>Receivable</t>
  </si>
  <si>
    <t>(4) Non-GAAP adjusted net loss per share was calculated based on 32,485,750 and 31,874,346 weighted average common</t>
  </si>
  <si>
    <t>(3) Non-GAAP adjusted net loss per share was calculated based on 32,493,092 and 32,158,108 weighted average common</t>
  </si>
  <si>
    <t>Increase in cash and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</si>
</sst>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* #,##0.0_);_(* \(#,##0.0\);_(* &quot;-&quot;??_);_(@_)"/>
    <numFmt numFmtId="170" formatCode="#;#;&quot;—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25"/>
      <color rgb="FF000000"/>
      <name val="Microsoft Sans Serif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Alignment="0"/>
    <xf numFmtId="0" fontId="7" fillId="0" borderId="0"/>
  </cellStyleXfs>
  <cellXfs count="172">
    <xf numFmtId="0" fontId="0" fillId="0" borderId="0" xfId="0"/>
    <xf numFmtId="0" fontId="3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/>
    </xf>
    <xf numFmtId="0" fontId="4" fillId="2" borderId="0" xfId="0" applyFont="1" applyFill="1"/>
    <xf numFmtId="0" fontId="3" fillId="2" borderId="0" xfId="0" applyFont="1" applyFill="1" applyAlignment="1">
      <alignment horizontal="centerContinuous" vertical="center" wrapText="1"/>
    </xf>
    <xf numFmtId="0" fontId="3" fillId="2" borderId="0" xfId="0" applyFont="1" applyFill="1" applyAlignment="1">
      <alignment horizontal="centerContinuous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quotePrefix="1" applyFont="1" applyFill="1" applyAlignment="1">
      <alignment horizontal="center"/>
    </xf>
    <xf numFmtId="0" fontId="3" fillId="2" borderId="0" xfId="0" applyFont="1" applyFill="1"/>
    <xf numFmtId="164" fontId="4" fillId="2" borderId="0" xfId="0" applyNumberFormat="1" applyFont="1" applyFill="1" applyAlignment="1">
      <alignment horizontal="center" wrapText="1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" wrapText="1"/>
    </xf>
    <xf numFmtId="164" fontId="4" fillId="2" borderId="1" xfId="0" quotePrefix="1" applyNumberFormat="1" applyFont="1" applyFill="1" applyBorder="1" applyAlignment="1">
      <alignment horizontal="center" wrapText="1"/>
    </xf>
    <xf numFmtId="0" fontId="3" fillId="2" borderId="0" xfId="0" applyFont="1" applyFill="1" applyAlignment="1"/>
    <xf numFmtId="164" fontId="4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left" indent="2"/>
    </xf>
    <xf numFmtId="165" fontId="4" fillId="2" borderId="0" xfId="2" applyNumberFormat="1" applyFont="1" applyFill="1" applyBorder="1" applyAlignment="1">
      <alignment wrapText="1"/>
    </xf>
    <xf numFmtId="165" fontId="4" fillId="2" borderId="0" xfId="2" applyNumberFormat="1" applyFont="1" applyFill="1" applyBorder="1" applyAlignment="1"/>
    <xf numFmtId="166" fontId="4" fillId="2" borderId="0" xfId="1" applyNumberFormat="1" applyFont="1" applyFill="1" applyBorder="1" applyAlignment="1">
      <alignment wrapText="1"/>
    </xf>
    <xf numFmtId="166" fontId="4" fillId="2" borderId="0" xfId="1" applyNumberFormat="1" applyFont="1" applyFill="1" applyBorder="1" applyAlignment="1"/>
    <xf numFmtId="0" fontId="4" fillId="2" borderId="0" xfId="0" applyFont="1" applyFill="1" applyAlignment="1">
      <alignment horizontal="left" wrapText="1" indent="5"/>
    </xf>
    <xf numFmtId="0" fontId="4" fillId="2" borderId="0" xfId="0" applyFont="1" applyFill="1" applyAlignment="1">
      <alignment horizontal="left" wrapText="1" indent="2"/>
    </xf>
    <xf numFmtId="44" fontId="4" fillId="2" borderId="2" xfId="2" applyNumberFormat="1" applyFont="1" applyFill="1" applyBorder="1" applyAlignment="1">
      <alignment wrapText="1"/>
    </xf>
    <xf numFmtId="167" fontId="4" fillId="2" borderId="0" xfId="2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166" fontId="4" fillId="2" borderId="2" xfId="1" applyNumberFormat="1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164" fontId="4" fillId="2" borderId="0" xfId="0" quotePrefix="1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168" fontId="4" fillId="2" borderId="0" xfId="2" applyNumberFormat="1" applyFont="1" applyFill="1" applyBorder="1" applyAlignment="1">
      <alignment wrapText="1"/>
    </xf>
    <xf numFmtId="0" fontId="4" fillId="2" borderId="0" xfId="0" applyFont="1" applyFill="1" applyBorder="1"/>
    <xf numFmtId="0" fontId="4" fillId="2" borderId="0" xfId="0" quotePrefix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/>
    <xf numFmtId="164" fontId="4" fillId="2" borderId="0" xfId="0" quotePrefix="1" applyNumberFormat="1" applyFont="1" applyFill="1" applyBorder="1" applyAlignment="1">
      <alignment horizontal="center"/>
    </xf>
    <xf numFmtId="165" fontId="4" fillId="2" borderId="0" xfId="2" applyNumberFormat="1" applyFont="1" applyFill="1" applyBorder="1"/>
    <xf numFmtId="0" fontId="4" fillId="2" borderId="0" xfId="0" quotePrefix="1" applyFont="1" applyFill="1" applyAlignment="1">
      <alignment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169" fontId="4" fillId="2" borderId="3" xfId="1" applyNumberFormat="1" applyFont="1" applyFill="1" applyBorder="1" applyAlignment="1">
      <alignment wrapText="1"/>
    </xf>
    <xf numFmtId="169" fontId="4" fillId="2" borderId="0" xfId="1" applyNumberFormat="1" applyFont="1" applyFill="1" applyBorder="1" applyAlignment="1">
      <alignment wrapText="1"/>
    </xf>
    <xf numFmtId="169" fontId="4" fillId="2" borderId="0" xfId="1" applyNumberFormat="1" applyFont="1" applyFill="1" applyBorder="1" applyAlignment="1"/>
    <xf numFmtId="166" fontId="4" fillId="2" borderId="0" xfId="1" applyNumberFormat="1" applyFont="1" applyFill="1" applyBorder="1" applyAlignment="1">
      <alignment vertical="center" wrapText="1"/>
    </xf>
    <xf numFmtId="169" fontId="4" fillId="2" borderId="0" xfId="0" applyNumberFormat="1" applyFont="1" applyFill="1" applyBorder="1" applyAlignment="1">
      <alignment vertical="center" wrapText="1"/>
    </xf>
    <xf numFmtId="169" fontId="4" fillId="2" borderId="0" xfId="0" applyNumberFormat="1" applyFont="1" applyFill="1" applyBorder="1" applyAlignment="1">
      <alignment wrapText="1"/>
    </xf>
    <xf numFmtId="168" fontId="4" fillId="2" borderId="2" xfId="2" applyNumberFormat="1" applyFont="1" applyFill="1" applyBorder="1" applyAlignment="1">
      <alignment horizontal="left"/>
    </xf>
    <xf numFmtId="168" fontId="4" fillId="2" borderId="0" xfId="2" applyNumberFormat="1" applyFont="1" applyFill="1" applyBorder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168" fontId="5" fillId="2" borderId="0" xfId="2" applyNumberFormat="1" applyFont="1" applyFill="1"/>
    <xf numFmtId="169" fontId="5" fillId="2" borderId="1" xfId="1" applyNumberFormat="1" applyFont="1" applyFill="1" applyBorder="1"/>
    <xf numFmtId="169" fontId="5" fillId="2" borderId="0" xfId="1" applyNumberFormat="1" applyFont="1" applyFill="1"/>
    <xf numFmtId="0" fontId="5" fillId="2" borderId="0" xfId="0" applyFont="1" applyFill="1" applyAlignment="1">
      <alignment horizontal="left" wrapText="1" indent="2"/>
    </xf>
    <xf numFmtId="0" fontId="5" fillId="2" borderId="0" xfId="0" applyFont="1" applyFill="1" applyAlignment="1">
      <alignment horizontal="left" indent="2"/>
    </xf>
    <xf numFmtId="0" fontId="5" fillId="2" borderId="0" xfId="0" applyFont="1" applyFill="1" applyAlignment="1">
      <alignment horizontal="left" wrapText="1" indent="5"/>
    </xf>
    <xf numFmtId="0" fontId="5" fillId="2" borderId="0" xfId="0" applyFont="1" applyFill="1" applyAlignment="1">
      <alignment horizontal="left" indent="5"/>
    </xf>
    <xf numFmtId="0" fontId="6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5" fillId="2" borderId="0" xfId="0" quotePrefix="1" applyFont="1" applyFill="1" applyAlignment="1">
      <alignment horizontal="center"/>
    </xf>
    <xf numFmtId="0" fontId="6" fillId="2" borderId="0" xfId="0" applyFont="1" applyFill="1"/>
    <xf numFmtId="164" fontId="5" fillId="2" borderId="1" xfId="0" quotePrefix="1" applyNumberFormat="1" applyFont="1" applyFill="1" applyBorder="1" applyAlignment="1">
      <alignment horizontal="center" wrapText="1"/>
    </xf>
    <xf numFmtId="0" fontId="6" fillId="2" borderId="0" xfId="0" applyFont="1" applyFill="1" applyAlignment="1"/>
    <xf numFmtId="168" fontId="5" fillId="2" borderId="0" xfId="2" applyNumberFormat="1" applyFont="1" applyFill="1" applyBorder="1" applyAlignment="1">
      <alignment wrapText="1"/>
    </xf>
    <xf numFmtId="168" fontId="5" fillId="2" borderId="0" xfId="2" applyNumberFormat="1" applyFont="1" applyFill="1" applyBorder="1" applyAlignment="1"/>
    <xf numFmtId="169" fontId="5" fillId="2" borderId="0" xfId="1" applyNumberFormat="1" applyFont="1" applyFill="1" applyBorder="1" applyAlignment="1">
      <alignment wrapText="1"/>
    </xf>
    <xf numFmtId="169" fontId="5" fillId="2" borderId="0" xfId="1" applyNumberFormat="1" applyFont="1" applyFill="1" applyBorder="1" applyAlignment="1"/>
    <xf numFmtId="169" fontId="5" fillId="2" borderId="3" xfId="1" applyNumberFormat="1" applyFont="1" applyFill="1" applyBorder="1" applyAlignment="1">
      <alignment wrapText="1"/>
    </xf>
    <xf numFmtId="166" fontId="5" fillId="2" borderId="0" xfId="1" applyNumberFormat="1" applyFont="1" applyFill="1" applyBorder="1" applyAlignment="1">
      <alignment wrapText="1"/>
    </xf>
    <xf numFmtId="168" fontId="5" fillId="2" borderId="4" xfId="2" applyNumberFormat="1" applyFont="1" applyFill="1" applyBorder="1" applyAlignment="1">
      <alignment wrapText="1"/>
    </xf>
    <xf numFmtId="168" fontId="5" fillId="2" borderId="0" xfId="1" applyNumberFormat="1" applyFont="1" applyFill="1" applyBorder="1" applyAlignment="1"/>
    <xf numFmtId="44" fontId="5" fillId="2" borderId="2" xfId="2" applyNumberFormat="1" applyFont="1" applyFill="1" applyBorder="1" applyAlignment="1">
      <alignment wrapText="1"/>
    </xf>
    <xf numFmtId="166" fontId="5" fillId="2" borderId="0" xfId="1" applyNumberFormat="1" applyFont="1" applyFill="1" applyBorder="1" applyAlignment="1"/>
    <xf numFmtId="0" fontId="5" fillId="2" borderId="0" xfId="0" applyFont="1" applyFill="1" applyBorder="1" applyAlignment="1">
      <alignment wrapText="1"/>
    </xf>
    <xf numFmtId="166" fontId="5" fillId="2" borderId="2" xfId="1" applyNumberFormat="1" applyFont="1" applyFill="1" applyBorder="1" applyAlignment="1">
      <alignment wrapText="1"/>
    </xf>
    <xf numFmtId="0" fontId="5" fillId="2" borderId="0" xfId="0" applyFont="1" applyFill="1" applyAlignment="1">
      <alignment vertical="center" wrapText="1"/>
    </xf>
    <xf numFmtId="164" fontId="5" fillId="2" borderId="0" xfId="0" applyNumberFormat="1" applyFont="1" applyFill="1"/>
    <xf numFmtId="168" fontId="5" fillId="2" borderId="0" xfId="0" applyNumberFormat="1" applyFont="1" applyFill="1"/>
    <xf numFmtId="37" fontId="5" fillId="2" borderId="0" xfId="0" applyNumberFormat="1" applyFont="1" applyFill="1"/>
    <xf numFmtId="164" fontId="5" fillId="2" borderId="0" xfId="0" applyNumberFormat="1" applyFont="1" applyFill="1" applyAlignment="1">
      <alignment horizontal="center"/>
    </xf>
    <xf numFmtId="168" fontId="5" fillId="2" borderId="2" xfId="2" applyNumberFormat="1" applyFont="1" applyFill="1" applyBorder="1"/>
    <xf numFmtId="43" fontId="6" fillId="2" borderId="0" xfId="1" applyFont="1" applyFill="1"/>
    <xf numFmtId="0" fontId="5" fillId="2" borderId="0" xfId="0" applyFont="1" applyFill="1" applyAlignment="1"/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Font="1"/>
    <xf numFmtId="0" fontId="8" fillId="0" borderId="0" xfId="0" applyFont="1"/>
    <xf numFmtId="0" fontId="5" fillId="0" borderId="0" xfId="0" applyFont="1" applyBorder="1" applyAlignment="1"/>
    <xf numFmtId="0" fontId="5" fillId="0" borderId="0" xfId="0" applyNumberFormat="1" applyFont="1" applyBorder="1" applyAlignment="1"/>
    <xf numFmtId="0" fontId="6" fillId="2" borderId="0" xfId="0" applyNumberFormat="1" applyFont="1" applyFill="1" applyBorder="1" applyAlignment="1"/>
    <xf numFmtId="0" fontId="6" fillId="0" borderId="0" xfId="0" applyNumberFormat="1" applyFont="1" applyBorder="1" applyAlignment="1"/>
    <xf numFmtId="0" fontId="5" fillId="2" borderId="0" xfId="0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vertical="center"/>
    </xf>
    <xf numFmtId="168" fontId="5" fillId="0" borderId="3" xfId="2" applyNumberFormat="1" applyFont="1" applyBorder="1" applyAlignment="1">
      <alignment horizontal="right"/>
    </xf>
    <xf numFmtId="166" fontId="5" fillId="0" borderId="0" xfId="1" applyNumberFormat="1" applyFont="1" applyBorder="1" applyAlignment="1"/>
    <xf numFmtId="0" fontId="5" fillId="0" borderId="0" xfId="2" applyNumberFormat="1" applyFont="1" applyBorder="1" applyAlignment="1"/>
    <xf numFmtId="0" fontId="5" fillId="2" borderId="0" xfId="0" applyFont="1" applyFill="1" applyBorder="1" applyAlignment="1">
      <alignment horizontal="left" vertical="center" indent="1"/>
    </xf>
    <xf numFmtId="166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0" xfId="0" quotePrefix="1" applyNumberFormat="1" applyFont="1" applyBorder="1" applyAlignment="1"/>
    <xf numFmtId="0" fontId="5" fillId="0" borderId="0" xfId="1" quotePrefix="1" applyNumberFormat="1" applyFont="1" applyBorder="1" applyAlignment="1"/>
    <xf numFmtId="168" fontId="5" fillId="0" borderId="4" xfId="2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vertical="center" wrapText="1"/>
    </xf>
    <xf numFmtId="44" fontId="5" fillId="0" borderId="0" xfId="2" applyFont="1" applyBorder="1" applyAlignment="1">
      <alignment horizontal="right"/>
    </xf>
    <xf numFmtId="0" fontId="5" fillId="0" borderId="0" xfId="2" quotePrefix="1" applyNumberFormat="1" applyFont="1" applyBorder="1" applyAlignment="1"/>
    <xf numFmtId="43" fontId="5" fillId="0" borderId="0" xfId="1" applyFont="1" applyBorder="1" applyAlignment="1">
      <alignment horizontal="right"/>
    </xf>
    <xf numFmtId="44" fontId="5" fillId="0" borderId="4" xfId="2" applyFont="1" applyBorder="1" applyAlignment="1">
      <alignment horizontal="right"/>
    </xf>
    <xf numFmtId="0" fontId="8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5" fillId="2" borderId="0" xfId="0" applyFont="1" applyFill="1" applyAlignment="1">
      <alignment wrapText="1"/>
    </xf>
    <xf numFmtId="164" fontId="5" fillId="2" borderId="0" xfId="0" quotePrefix="1" applyNumberFormat="1" applyFont="1" applyFill="1" applyBorder="1" applyAlignment="1">
      <alignment horizontal="center"/>
    </xf>
    <xf numFmtId="164" fontId="5" fillId="2" borderId="0" xfId="0" quotePrefix="1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0" fontId="5" fillId="2" borderId="0" xfId="1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centerContinuous"/>
    </xf>
    <xf numFmtId="44" fontId="5" fillId="2" borderId="0" xfId="2" applyNumberFormat="1" applyFont="1" applyFill="1" applyBorder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Continuous"/>
    </xf>
    <xf numFmtId="0" fontId="5" fillId="2" borderId="0" xfId="0" quotePrefix="1" applyFont="1" applyFill="1" applyAlignment="1">
      <alignment horizontal="center"/>
    </xf>
    <xf numFmtId="168" fontId="5" fillId="2" borderId="0" xfId="2" applyNumberFormat="1" applyFont="1" applyFill="1" applyBorder="1" applyAlignment="1">
      <alignment wrapText="1"/>
    </xf>
    <xf numFmtId="169" fontId="5" fillId="2" borderId="0" xfId="1" applyNumberFormat="1" applyFont="1" applyFill="1" applyBorder="1" applyAlignment="1">
      <alignment wrapText="1"/>
    </xf>
    <xf numFmtId="166" fontId="5" fillId="2" borderId="0" xfId="1" applyNumberFormat="1" applyFont="1" applyFill="1" applyBorder="1" applyAlignment="1">
      <alignment wrapText="1"/>
    </xf>
    <xf numFmtId="164" fontId="5" fillId="2" borderId="1" xfId="0" quotePrefix="1" applyNumberFormat="1" applyFont="1" applyFill="1" applyBorder="1" applyAlignment="1">
      <alignment horizontal="center"/>
    </xf>
    <xf numFmtId="1" fontId="5" fillId="2" borderId="1" xfId="0" quotePrefix="1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1" fontId="5" fillId="2" borderId="0" xfId="0" quotePrefix="1" applyNumberFormat="1" applyFont="1" applyFill="1" applyBorder="1" applyAlignment="1">
      <alignment horizontal="center"/>
    </xf>
    <xf numFmtId="169" fontId="5" fillId="2" borderId="0" xfId="1" applyNumberFormat="1" applyFont="1" applyFill="1" applyBorder="1"/>
    <xf numFmtId="168" fontId="5" fillId="2" borderId="0" xfId="2" applyNumberFormat="1" applyFont="1" applyFill="1" applyBorder="1"/>
    <xf numFmtId="0" fontId="9" fillId="2" borderId="0" xfId="0" applyFont="1" applyFill="1" applyBorder="1" applyAlignment="1">
      <alignment horizontal="left" vertical="top" wrapText="1" indent="2"/>
    </xf>
    <xf numFmtId="0" fontId="9" fillId="2" borderId="0" xfId="0" applyFont="1" applyFill="1" applyBorder="1" applyAlignment="1">
      <alignment vertical="center" wrapText="1"/>
    </xf>
    <xf numFmtId="0" fontId="6" fillId="2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68" fontId="5" fillId="0" borderId="0" xfId="2" applyNumberFormat="1" applyFont="1" applyBorder="1" applyAlignment="1">
      <alignment horizontal="right"/>
    </xf>
    <xf numFmtId="44" fontId="5" fillId="0" borderId="2" xfId="2" applyNumberFormat="1" applyFont="1" applyFill="1" applyBorder="1" applyAlignment="1">
      <alignment wrapText="1"/>
    </xf>
    <xf numFmtId="168" fontId="5" fillId="0" borderId="4" xfId="2" applyNumberFormat="1" applyFont="1" applyFill="1" applyBorder="1" applyAlignment="1">
      <alignment wrapText="1"/>
    </xf>
    <xf numFmtId="169" fontId="5" fillId="0" borderId="3" xfId="1" applyNumberFormat="1" applyFont="1" applyFill="1" applyBorder="1" applyAlignment="1">
      <alignment wrapText="1"/>
    </xf>
    <xf numFmtId="0" fontId="5" fillId="0" borderId="0" xfId="0" applyFont="1" applyFill="1"/>
    <xf numFmtId="170" fontId="5" fillId="2" borderId="0" xfId="1" applyNumberFormat="1" applyFont="1" applyFill="1" applyBorder="1" applyAlignment="1">
      <alignment horizontal="left" wrapText="1" indent="6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 vertical="top" wrapText="1" indent="2"/>
    </xf>
    <xf numFmtId="0" fontId="9" fillId="2" borderId="0" xfId="0" applyFont="1" applyFill="1" applyBorder="1" applyAlignment="1">
      <alignment horizontal="left" vertical="center" wrapText="1" indent="2"/>
    </xf>
    <xf numFmtId="0" fontId="9" fillId="0" borderId="0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Border="1" applyAlignment="1">
      <alignment vertical="center" wrapText="1"/>
    </xf>
  </cellXfs>
  <cellStyles count="6">
    <cellStyle name="Comma" xfId="1" builtinId="3"/>
    <cellStyle name="Comma 2" xfId="3"/>
    <cellStyle name="Currency" xfId="2" builtinId="4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tabSelected="1" zoomScaleNormal="100" workbookViewId="0">
      <selection activeCell="P15" sqref="P15"/>
    </sheetView>
  </sheetViews>
  <sheetFormatPr defaultRowHeight="12.75" x14ac:dyDescent="0.2"/>
  <cols>
    <col min="1" max="1" width="22.5703125" style="52" customWidth="1"/>
    <col min="2" max="2" width="1.7109375" style="52" customWidth="1"/>
    <col min="3" max="3" width="10.42578125" style="52" bestFit="1" customWidth="1"/>
    <col min="4" max="4" width="12" style="52" bestFit="1" customWidth="1"/>
    <col min="5" max="5" width="3.7109375" style="52" customWidth="1"/>
    <col min="6" max="6" width="12" style="52" customWidth="1"/>
    <col min="7" max="7" width="10.7109375" style="128" customWidth="1"/>
    <col min="8" max="8" width="12" style="52" bestFit="1" customWidth="1"/>
    <col min="9" max="9" width="3.7109375" style="52" customWidth="1"/>
    <col min="10" max="10" width="12" style="52" customWidth="1"/>
    <col min="11" max="11" width="0.85546875" style="52" customWidth="1"/>
    <col min="12" max="12" width="13.7109375" style="52" customWidth="1"/>
    <col min="13" max="16384" width="9.140625" style="52"/>
  </cols>
  <sheetData>
    <row r="1" spans="1:18" x14ac:dyDescent="0.2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89"/>
    </row>
    <row r="2" spans="1:18" x14ac:dyDescent="0.2">
      <c r="A2" s="156" t="s">
        <v>69</v>
      </c>
      <c r="B2" s="156"/>
      <c r="C2" s="156"/>
      <c r="D2" s="156"/>
      <c r="E2" s="156"/>
      <c r="F2" s="156"/>
      <c r="G2" s="156"/>
      <c r="H2" s="156"/>
      <c r="I2" s="156"/>
      <c r="J2" s="156"/>
      <c r="K2" s="139"/>
      <c r="L2" s="139"/>
    </row>
    <row r="3" spans="1:18" x14ac:dyDescent="0.2">
      <c r="A3" s="156" t="s">
        <v>67</v>
      </c>
      <c r="B3" s="156"/>
      <c r="C3" s="156"/>
      <c r="D3" s="156"/>
      <c r="E3" s="156"/>
      <c r="F3" s="156"/>
      <c r="G3" s="156"/>
      <c r="H3" s="156"/>
      <c r="I3" s="156"/>
      <c r="J3" s="156"/>
      <c r="K3" s="139"/>
      <c r="L3" s="139"/>
    </row>
    <row r="4" spans="1:18" ht="12.75" customHeight="1" x14ac:dyDescent="0.2">
      <c r="A4" s="157" t="s">
        <v>48</v>
      </c>
      <c r="B4" s="157"/>
      <c r="C4" s="157"/>
      <c r="D4" s="157"/>
      <c r="E4" s="157"/>
      <c r="F4" s="157"/>
      <c r="G4" s="157"/>
      <c r="H4" s="157"/>
      <c r="I4" s="157"/>
      <c r="J4" s="157"/>
      <c r="K4" s="138"/>
      <c r="L4" s="138"/>
    </row>
    <row r="5" spans="1:18" ht="25.5" customHeight="1" x14ac:dyDescent="0.2">
      <c r="A5" s="161"/>
      <c r="B5" s="161"/>
      <c r="C5" s="64"/>
      <c r="D5" s="54"/>
      <c r="E5" s="64"/>
      <c r="F5" s="64"/>
      <c r="G5" s="64"/>
      <c r="H5" s="64"/>
      <c r="I5" s="64"/>
      <c r="J5" s="64"/>
      <c r="K5" s="54"/>
      <c r="L5" s="65"/>
    </row>
    <row r="6" spans="1:18" s="67" customFormat="1" x14ac:dyDescent="0.2">
      <c r="A6" s="161"/>
      <c r="B6" s="161"/>
      <c r="C6" s="118"/>
      <c r="D6" s="162" t="s">
        <v>3</v>
      </c>
      <c r="E6" s="162"/>
      <c r="F6" s="162"/>
      <c r="G6" s="64"/>
      <c r="H6" s="162" t="s">
        <v>70</v>
      </c>
      <c r="I6" s="162"/>
      <c r="J6" s="162"/>
      <c r="K6" s="89"/>
      <c r="L6" s="89"/>
    </row>
    <row r="7" spans="1:18" s="67" customFormat="1" ht="12.75" customHeight="1" x14ac:dyDescent="0.2">
      <c r="A7" s="161"/>
      <c r="B7" s="161"/>
      <c r="C7" s="118"/>
      <c r="D7" s="159" t="s">
        <v>71</v>
      </c>
      <c r="E7" s="159"/>
      <c r="F7" s="159"/>
      <c r="G7" s="64"/>
      <c r="H7" s="159" t="s">
        <v>71</v>
      </c>
      <c r="I7" s="159"/>
      <c r="J7" s="159"/>
      <c r="K7" s="89"/>
    </row>
    <row r="8" spans="1:18" s="67" customFormat="1" ht="12.75" customHeight="1" x14ac:dyDescent="0.2">
      <c r="A8" s="161"/>
      <c r="B8" s="161"/>
      <c r="C8" s="118"/>
      <c r="D8" s="160" t="s">
        <v>14</v>
      </c>
      <c r="E8" s="160"/>
      <c r="F8" s="160"/>
      <c r="G8" s="64"/>
      <c r="H8" s="160" t="s">
        <v>14</v>
      </c>
      <c r="I8" s="160"/>
      <c r="J8" s="160"/>
      <c r="K8" s="118"/>
      <c r="L8" s="89"/>
    </row>
    <row r="9" spans="1:18" s="67" customFormat="1" ht="12.75" customHeight="1" x14ac:dyDescent="0.2">
      <c r="A9" s="161"/>
      <c r="B9" s="161"/>
      <c r="C9" s="130"/>
      <c r="D9" s="68" t="s">
        <v>72</v>
      </c>
      <c r="E9" s="121"/>
      <c r="F9" s="68" t="s">
        <v>63</v>
      </c>
      <c r="G9" s="64"/>
      <c r="H9" s="68" t="s">
        <v>72</v>
      </c>
      <c r="I9" s="121"/>
      <c r="J9" s="68" t="s">
        <v>63</v>
      </c>
      <c r="K9" s="121"/>
      <c r="L9" s="118"/>
      <c r="M9" s="89"/>
    </row>
    <row r="10" spans="1:18" s="67" customFormat="1" ht="15" customHeight="1" x14ac:dyDescent="0.2">
      <c r="A10" s="161"/>
      <c r="B10" s="161"/>
      <c r="C10" s="130"/>
      <c r="D10" s="121"/>
      <c r="E10" s="121"/>
      <c r="F10" s="121"/>
      <c r="G10" s="64"/>
      <c r="H10" s="121"/>
      <c r="I10" s="121"/>
      <c r="J10" s="121"/>
      <c r="K10" s="121"/>
      <c r="L10" s="69"/>
      <c r="M10" s="89"/>
      <c r="R10" s="88"/>
    </row>
    <row r="11" spans="1:18" s="67" customFormat="1" x14ac:dyDescent="0.2">
      <c r="A11" s="54" t="s">
        <v>4</v>
      </c>
      <c r="B11" s="54"/>
      <c r="C11" s="130"/>
      <c r="D11" s="54"/>
      <c r="E11" s="130"/>
      <c r="F11" s="54"/>
      <c r="G11" s="64"/>
      <c r="H11" s="140"/>
      <c r="I11" s="140"/>
      <c r="J11" s="140"/>
      <c r="K11" s="80"/>
      <c r="L11" s="54"/>
      <c r="M11" s="89"/>
    </row>
    <row r="12" spans="1:18" x14ac:dyDescent="0.2">
      <c r="A12" s="59" t="s">
        <v>5</v>
      </c>
      <c r="B12" s="54"/>
      <c r="C12" s="130"/>
      <c r="D12" s="70">
        <v>12.3</v>
      </c>
      <c r="E12" s="133"/>
      <c r="F12" s="70">
        <v>5.5</v>
      </c>
      <c r="G12" s="64"/>
      <c r="H12" s="133">
        <v>23.3</v>
      </c>
      <c r="I12" s="133"/>
      <c r="J12" s="133">
        <v>13.4</v>
      </c>
      <c r="K12" s="70"/>
      <c r="L12" s="71"/>
      <c r="M12" s="89"/>
    </row>
    <row r="13" spans="1:18" x14ac:dyDescent="0.2">
      <c r="A13" s="59" t="s">
        <v>6</v>
      </c>
      <c r="B13" s="54"/>
      <c r="C13" s="130"/>
      <c r="D13" s="72">
        <v>54.2</v>
      </c>
      <c r="E13" s="134"/>
      <c r="F13" s="72">
        <v>59.4</v>
      </c>
      <c r="G13" s="64"/>
      <c r="H13" s="134">
        <v>114.4</v>
      </c>
      <c r="I13" s="134"/>
      <c r="J13" s="134">
        <v>104.1</v>
      </c>
      <c r="K13" s="72"/>
      <c r="L13" s="73"/>
      <c r="M13" s="89"/>
    </row>
    <row r="14" spans="1:18" x14ac:dyDescent="0.2">
      <c r="A14" s="60" t="s">
        <v>7</v>
      </c>
      <c r="B14" s="54"/>
      <c r="C14" s="130"/>
      <c r="D14" s="74">
        <f>SUM(D12:D13)</f>
        <v>66.5</v>
      </c>
      <c r="E14" s="134"/>
      <c r="F14" s="74">
        <f>SUM(F12:F13)</f>
        <v>64.900000000000006</v>
      </c>
      <c r="G14" s="64"/>
      <c r="H14" s="74">
        <f>SUM(H12:H13)</f>
        <v>137.70000000000002</v>
      </c>
      <c r="I14" s="134"/>
      <c r="J14" s="74">
        <f>SUM(J12:J13)</f>
        <v>117.5</v>
      </c>
      <c r="K14" s="72"/>
      <c r="L14" s="73"/>
      <c r="M14" s="89"/>
    </row>
    <row r="15" spans="1:18" x14ac:dyDescent="0.2">
      <c r="A15" s="54" t="s">
        <v>8</v>
      </c>
      <c r="B15" s="54"/>
      <c r="C15" s="130"/>
      <c r="D15" s="74">
        <f>-D14</f>
        <v>-66.5</v>
      </c>
      <c r="E15" s="134"/>
      <c r="F15" s="74">
        <f>-F14</f>
        <v>-64.900000000000006</v>
      </c>
      <c r="G15" s="64"/>
      <c r="H15" s="74">
        <f>-H14</f>
        <v>-137.70000000000002</v>
      </c>
      <c r="I15" s="134"/>
      <c r="J15" s="74">
        <f>-J14</f>
        <v>-117.5</v>
      </c>
      <c r="K15" s="72"/>
      <c r="L15" s="73"/>
      <c r="M15" s="89"/>
    </row>
    <row r="16" spans="1:18" x14ac:dyDescent="0.2">
      <c r="A16" s="54" t="s">
        <v>9</v>
      </c>
      <c r="B16" s="54"/>
      <c r="C16" s="130"/>
      <c r="D16" s="75"/>
      <c r="E16" s="135"/>
      <c r="F16" s="75"/>
      <c r="G16" s="64"/>
      <c r="H16" s="135"/>
      <c r="I16" s="135"/>
      <c r="J16" s="135"/>
      <c r="K16" s="75"/>
      <c r="L16" s="75"/>
      <c r="M16" s="89"/>
    </row>
    <row r="17" spans="1:13" x14ac:dyDescent="0.2">
      <c r="A17" s="58" t="s">
        <v>10</v>
      </c>
      <c r="B17" s="54"/>
      <c r="C17" s="130"/>
      <c r="D17" s="72">
        <v>0.3</v>
      </c>
      <c r="E17" s="134"/>
      <c r="F17" s="134">
        <v>0.2</v>
      </c>
      <c r="G17" s="64"/>
      <c r="H17" s="134">
        <v>0.5</v>
      </c>
      <c r="I17" s="134"/>
      <c r="J17" s="134">
        <v>0.3</v>
      </c>
      <c r="K17" s="72"/>
      <c r="L17" s="73"/>
      <c r="M17" s="89"/>
    </row>
    <row r="18" spans="1:13" x14ac:dyDescent="0.2">
      <c r="A18" s="58" t="s">
        <v>11</v>
      </c>
      <c r="B18" s="54"/>
      <c r="C18" s="130"/>
      <c r="D18" s="134">
        <f>-0.4</f>
        <v>-0.4</v>
      </c>
      <c r="E18" s="134"/>
      <c r="F18" s="155">
        <v>0</v>
      </c>
      <c r="G18" s="64"/>
      <c r="H18" s="134">
        <v>-0.4</v>
      </c>
      <c r="I18" s="134"/>
      <c r="J18" s="134">
        <v>0.1</v>
      </c>
      <c r="K18" s="125"/>
      <c r="L18" s="73"/>
      <c r="M18" s="89"/>
    </row>
    <row r="19" spans="1:13" x14ac:dyDescent="0.2">
      <c r="A19" s="60" t="s">
        <v>7</v>
      </c>
      <c r="B19" s="54"/>
      <c r="C19" s="130"/>
      <c r="D19" s="74">
        <f>SUM(D17:D18)</f>
        <v>-0.10000000000000003</v>
      </c>
      <c r="E19" s="134"/>
      <c r="F19" s="74">
        <f>SUM(F17:F18)</f>
        <v>0.2</v>
      </c>
      <c r="G19" s="64"/>
      <c r="H19" s="74">
        <f>SUM(H17:H18)</f>
        <v>9.9999999999999978E-2</v>
      </c>
      <c r="I19" s="134"/>
      <c r="J19" s="153">
        <f>SUM(J17:J18)</f>
        <v>0.4</v>
      </c>
      <c r="K19" s="72"/>
      <c r="L19" s="73"/>
      <c r="M19" s="89"/>
    </row>
    <row r="20" spans="1:13" ht="13.5" thickBot="1" x14ac:dyDescent="0.25">
      <c r="A20" s="54" t="s">
        <v>62</v>
      </c>
      <c r="B20" s="54"/>
      <c r="C20" s="130"/>
      <c r="D20" s="152">
        <f>D19+D15</f>
        <v>-66.599999999999994</v>
      </c>
      <c r="E20" s="133"/>
      <c r="F20" s="76">
        <f>F19+F15</f>
        <v>-64.7</v>
      </c>
      <c r="G20" s="64"/>
      <c r="H20" s="152">
        <f>H19+H15</f>
        <v>-137.60000000000002</v>
      </c>
      <c r="I20" s="133"/>
      <c r="J20" s="152">
        <f>J19+J15</f>
        <v>-117.1</v>
      </c>
      <c r="K20" s="70"/>
      <c r="L20" s="77"/>
      <c r="M20" s="89"/>
    </row>
    <row r="21" spans="1:13" ht="30.75" customHeight="1" thickTop="1" thickBot="1" x14ac:dyDescent="0.25">
      <c r="A21" s="54" t="s">
        <v>12</v>
      </c>
      <c r="B21" s="54"/>
      <c r="C21" s="130"/>
      <c r="D21" s="151">
        <f>ROUND(D20/D22*1000*1000,2)</f>
        <v>-2.0499999999999998</v>
      </c>
      <c r="E21" s="127"/>
      <c r="F21" s="78">
        <f>ROUND(F20/F22*1000*1000,2)</f>
        <v>-2.0099999999999998</v>
      </c>
      <c r="G21" s="64"/>
      <c r="H21" s="78">
        <f>ROUND(H20/H22*1000*1000,2)+0.01</f>
        <v>-4.2300000000000004</v>
      </c>
      <c r="I21" s="127"/>
      <c r="J21" s="78">
        <f>ROUND(J20/J22*1000*1000,2)-0.01</f>
        <v>-3.6799999999999997</v>
      </c>
      <c r="K21" s="127"/>
      <c r="L21" s="79"/>
      <c r="M21" s="89"/>
    </row>
    <row r="22" spans="1:13" ht="39.75" thickTop="1" thickBot="1" x14ac:dyDescent="0.25">
      <c r="A22" s="54" t="s">
        <v>13</v>
      </c>
      <c r="B22" s="54"/>
      <c r="C22" s="130"/>
      <c r="D22" s="81">
        <v>32493092</v>
      </c>
      <c r="E22" s="135"/>
      <c r="F22" s="81">
        <v>32158108</v>
      </c>
      <c r="G22" s="64"/>
      <c r="H22" s="81">
        <v>32485750</v>
      </c>
      <c r="I22" s="135"/>
      <c r="J22" s="81">
        <v>31874346</v>
      </c>
      <c r="K22" s="75"/>
      <c r="L22" s="79"/>
      <c r="M22" s="89"/>
    </row>
    <row r="23" spans="1:13" ht="13.5" thickTop="1" x14ac:dyDescent="0.2">
      <c r="A23" s="54"/>
      <c r="B23" s="54"/>
      <c r="C23" s="130"/>
      <c r="D23" s="80"/>
      <c r="E23" s="63"/>
      <c r="F23" s="80"/>
      <c r="G23" s="64"/>
      <c r="H23" s="63"/>
      <c r="I23" s="80"/>
      <c r="J23" s="126"/>
      <c r="K23" s="80"/>
      <c r="L23" s="82"/>
      <c r="M23" s="54"/>
    </row>
    <row r="24" spans="1:13" ht="13.5" customHeight="1" x14ac:dyDescent="0.2">
      <c r="A24" s="119"/>
      <c r="B24" s="119"/>
      <c r="C24" s="130"/>
      <c r="D24" s="80"/>
      <c r="E24" s="63"/>
      <c r="F24" s="80"/>
      <c r="G24" s="64"/>
      <c r="H24" s="63"/>
      <c r="I24" s="80"/>
      <c r="J24" s="63"/>
      <c r="K24" s="80"/>
      <c r="L24" s="82"/>
      <c r="M24" s="119"/>
    </row>
    <row r="25" spans="1:13" s="128" customFormat="1" ht="13.5" customHeight="1" x14ac:dyDescent="0.2">
      <c r="A25" s="142"/>
      <c r="B25" s="142"/>
      <c r="C25" s="142"/>
      <c r="D25" s="80"/>
      <c r="E25" s="131"/>
      <c r="F25" s="80"/>
      <c r="G25" s="64"/>
      <c r="H25" s="131"/>
      <c r="I25" s="80"/>
      <c r="J25" s="131"/>
      <c r="K25" s="80"/>
      <c r="L25" s="82"/>
      <c r="M25" s="142"/>
    </row>
    <row r="26" spans="1:13" x14ac:dyDescent="0.2">
      <c r="A26" s="62" t="s">
        <v>69</v>
      </c>
      <c r="B26" s="63"/>
      <c r="C26" s="131"/>
      <c r="D26" s="63"/>
      <c r="E26" s="63"/>
      <c r="F26" s="63"/>
      <c r="G26" s="131"/>
      <c r="H26" s="63"/>
      <c r="I26" s="63"/>
      <c r="J26" s="63"/>
    </row>
    <row r="27" spans="1:13" x14ac:dyDescent="0.2">
      <c r="A27" s="62" t="s">
        <v>15</v>
      </c>
      <c r="B27" s="63"/>
      <c r="C27" s="131"/>
      <c r="D27" s="63"/>
      <c r="E27" s="63"/>
      <c r="F27" s="63"/>
      <c r="G27" s="131"/>
      <c r="H27" s="63"/>
      <c r="I27" s="63"/>
      <c r="J27" s="63"/>
    </row>
    <row r="28" spans="1:13" x14ac:dyDescent="0.2">
      <c r="A28" s="62" t="s">
        <v>50</v>
      </c>
      <c r="B28" s="63"/>
      <c r="C28" s="131"/>
      <c r="D28" s="63"/>
      <c r="E28" s="63"/>
      <c r="F28" s="63"/>
      <c r="G28" s="131"/>
      <c r="H28" s="63"/>
      <c r="I28" s="63"/>
      <c r="J28" s="63"/>
    </row>
    <row r="29" spans="1:13" x14ac:dyDescent="0.2">
      <c r="A29" s="62"/>
      <c r="B29" s="63"/>
      <c r="C29" s="131"/>
      <c r="D29" s="63"/>
      <c r="E29" s="63"/>
      <c r="F29" s="63"/>
      <c r="G29" s="131"/>
      <c r="H29" s="63"/>
      <c r="I29" s="63"/>
    </row>
    <row r="30" spans="1:13" ht="10.5" customHeight="1" x14ac:dyDescent="0.2">
      <c r="A30" s="62"/>
      <c r="B30" s="63"/>
      <c r="C30" s="131"/>
      <c r="F30" s="63"/>
      <c r="G30" s="131"/>
      <c r="H30" s="63"/>
      <c r="I30" s="63"/>
    </row>
    <row r="31" spans="1:13" ht="10.5" customHeight="1" x14ac:dyDescent="0.2">
      <c r="C31" s="128"/>
      <c r="D31" s="66" t="str">
        <f>D7</f>
        <v>June 30,</v>
      </c>
      <c r="E31" s="83"/>
      <c r="F31" s="53" t="s">
        <v>24</v>
      </c>
      <c r="G31" s="141"/>
    </row>
    <row r="32" spans="1:13" x14ac:dyDescent="0.2">
      <c r="C32" s="128"/>
      <c r="D32" s="136" t="s">
        <v>72</v>
      </c>
      <c r="F32" s="136" t="s">
        <v>63</v>
      </c>
      <c r="G32" s="120"/>
    </row>
    <row r="33" spans="1:8" x14ac:dyDescent="0.2">
      <c r="C33" s="128"/>
      <c r="D33" s="120"/>
      <c r="F33" s="120"/>
      <c r="G33" s="120"/>
      <c r="H33" s="84"/>
    </row>
    <row r="34" spans="1:8" x14ac:dyDescent="0.2">
      <c r="A34" s="52" t="s">
        <v>16</v>
      </c>
      <c r="C34" s="128"/>
      <c r="D34" s="55">
        <v>57.8</v>
      </c>
      <c r="F34" s="55">
        <v>31.6</v>
      </c>
      <c r="G34" s="55"/>
      <c r="H34" s="57"/>
    </row>
    <row r="35" spans="1:8" x14ac:dyDescent="0.2">
      <c r="A35" s="52" t="s">
        <v>49</v>
      </c>
      <c r="C35" s="128"/>
      <c r="D35" s="57">
        <v>85.9</v>
      </c>
      <c r="F35" s="57">
        <v>184.3</v>
      </c>
      <c r="G35" s="57"/>
      <c r="H35" s="57"/>
    </row>
    <row r="36" spans="1:8" x14ac:dyDescent="0.2">
      <c r="A36" s="154" t="s">
        <v>78</v>
      </c>
      <c r="C36" s="128"/>
      <c r="D36" s="57">
        <v>1.2</v>
      </c>
      <c r="F36" s="155">
        <v>0</v>
      </c>
      <c r="G36" s="57"/>
      <c r="H36" s="57"/>
    </row>
    <row r="37" spans="1:8" x14ac:dyDescent="0.2">
      <c r="A37" s="52" t="s">
        <v>17</v>
      </c>
      <c r="C37" s="128"/>
      <c r="D37" s="57">
        <v>114.8</v>
      </c>
      <c r="F37" s="57">
        <v>191.1</v>
      </c>
      <c r="G37" s="57"/>
      <c r="H37" s="57"/>
    </row>
    <row r="38" spans="1:8" x14ac:dyDescent="0.2">
      <c r="A38" s="52" t="s">
        <v>18</v>
      </c>
      <c r="C38" s="128"/>
      <c r="D38" s="57">
        <v>127.1</v>
      </c>
      <c r="F38" s="57">
        <v>206</v>
      </c>
      <c r="G38" s="57"/>
    </row>
    <row r="39" spans="1:8" ht="20.25" customHeight="1" x14ac:dyDescent="0.2">
      <c r="C39" s="128"/>
      <c r="D39" s="85"/>
      <c r="F39" s="85"/>
      <c r="G39" s="85"/>
    </row>
    <row r="40" spans="1:8" x14ac:dyDescent="0.2">
      <c r="C40" s="128"/>
      <c r="D40" s="129" t="s">
        <v>73</v>
      </c>
      <c r="F40" s="132" t="s">
        <v>73</v>
      </c>
      <c r="G40" s="132"/>
    </row>
    <row r="41" spans="1:8" s="128" customFormat="1" x14ac:dyDescent="0.2">
      <c r="D41" s="129" t="s">
        <v>64</v>
      </c>
      <c r="F41" s="132" t="s">
        <v>64</v>
      </c>
      <c r="G41" s="132"/>
    </row>
    <row r="42" spans="1:8" x14ac:dyDescent="0.2">
      <c r="C42" s="128"/>
      <c r="D42" s="53" t="str">
        <f>D31</f>
        <v>June 30,</v>
      </c>
      <c r="F42" s="86" t="str">
        <f>D42</f>
        <v>June 30,</v>
      </c>
      <c r="G42" s="86"/>
    </row>
    <row r="43" spans="1:8" x14ac:dyDescent="0.2">
      <c r="C43" s="128"/>
      <c r="D43" s="136" t="s">
        <v>72</v>
      </c>
      <c r="F43" s="137" t="s">
        <v>63</v>
      </c>
      <c r="G43" s="143"/>
    </row>
    <row r="44" spans="1:8" x14ac:dyDescent="0.2">
      <c r="A44" s="52" t="s">
        <v>19</v>
      </c>
      <c r="C44" s="128"/>
    </row>
    <row r="45" spans="1:8" x14ac:dyDescent="0.2">
      <c r="A45" s="61" t="s">
        <v>20</v>
      </c>
      <c r="C45" s="128"/>
      <c r="D45" s="55">
        <v>-65.8</v>
      </c>
      <c r="F45" s="55">
        <v>-84.6</v>
      </c>
      <c r="G45" s="55"/>
    </row>
    <row r="46" spans="1:8" x14ac:dyDescent="0.2">
      <c r="A46" s="61" t="s">
        <v>21</v>
      </c>
      <c r="C46" s="128"/>
      <c r="D46" s="57">
        <v>91.9</v>
      </c>
      <c r="F46" s="57">
        <v>-120.8</v>
      </c>
      <c r="G46" s="57"/>
    </row>
    <row r="47" spans="1:8" x14ac:dyDescent="0.2">
      <c r="A47" s="61" t="s">
        <v>22</v>
      </c>
      <c r="C47" s="128"/>
      <c r="D47" s="56">
        <v>0.2</v>
      </c>
      <c r="F47" s="56">
        <v>226.7</v>
      </c>
      <c r="G47" s="144"/>
    </row>
    <row r="48" spans="1:8" x14ac:dyDescent="0.2">
      <c r="C48" s="128"/>
      <c r="H48" s="84"/>
    </row>
    <row r="49" spans="1:7" ht="12" customHeight="1" thickBot="1" x14ac:dyDescent="0.25">
      <c r="A49" s="52" t="s">
        <v>81</v>
      </c>
      <c r="C49" s="128"/>
      <c r="D49" s="87">
        <f>SUM(D45:D48)</f>
        <v>26.300000000000008</v>
      </c>
      <c r="F49" s="87">
        <f>SUM(F45:F48)</f>
        <v>21.300000000000011</v>
      </c>
      <c r="G49" s="145"/>
    </row>
    <row r="50" spans="1:7" ht="13.5" thickTop="1" x14ac:dyDescent="0.2"/>
    <row r="70" ht="5.25" customHeight="1" x14ac:dyDescent="0.2"/>
    <row r="71" ht="5.25" customHeight="1" x14ac:dyDescent="0.2"/>
  </sheetData>
  <mergeCells count="12">
    <mergeCell ref="D8:F8"/>
    <mergeCell ref="A5:A10"/>
    <mergeCell ref="B5:B10"/>
    <mergeCell ref="H6:J6"/>
    <mergeCell ref="H7:J7"/>
    <mergeCell ref="H8:J8"/>
    <mergeCell ref="D6:F6"/>
    <mergeCell ref="A2:J2"/>
    <mergeCell ref="A3:J3"/>
    <mergeCell ref="A4:J4"/>
    <mergeCell ref="A1:J1"/>
    <mergeCell ref="D7:F7"/>
  </mergeCells>
  <printOptions horizontalCentered="1"/>
  <pageMargins left="0.5" right="0.5" top="0.5" bottom="0.5" header="0.3" footer="0.3"/>
  <pageSetup scale="82" orientation="portrait" r:id="rId1"/>
  <rowBreaks count="1" manualBreakCount="1">
    <brk id="70" max="10" man="1"/>
  </rowBreaks>
  <ignoredErrors>
    <ignoredError sqref="F33 E9 F41:F42 G9 I9 F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activeCell="G18" sqref="G18"/>
    </sheetView>
  </sheetViews>
  <sheetFormatPr defaultRowHeight="15" x14ac:dyDescent="0.25"/>
  <cols>
    <col min="1" max="1" width="29" customWidth="1"/>
    <col min="2" max="2" width="7" customWidth="1"/>
    <col min="3" max="3" width="11" bestFit="1" customWidth="1"/>
    <col min="4" max="4" width="1.85546875" customWidth="1"/>
    <col min="5" max="5" width="11" bestFit="1" customWidth="1"/>
    <col min="6" max="6" width="1.85546875" customWidth="1"/>
    <col min="7" max="7" width="11" bestFit="1" customWidth="1"/>
    <col min="8" max="8" width="1.85546875" customWidth="1"/>
    <col min="9" max="9" width="10" bestFit="1" customWidth="1"/>
    <col min="10" max="10" width="1.85546875" customWidth="1"/>
    <col min="11" max="11" width="17.7109375" bestFit="1" customWidth="1"/>
  </cols>
  <sheetData>
    <row r="1" spans="1:11" s="3" customFormat="1" x14ac:dyDescent="0.2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3" customForma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x14ac:dyDescent="0.25">
      <c r="A3" s="1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3" customFormat="1" x14ac:dyDescent="0.25">
      <c r="A4" s="51" t="s">
        <v>44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3" customFormat="1" x14ac:dyDescent="0.25">
      <c r="A5" s="1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3" customFormat="1" x14ac:dyDescent="0.25">
      <c r="A6" s="4" t="s">
        <v>37</v>
      </c>
      <c r="B6" s="5"/>
      <c r="C6" s="4"/>
      <c r="D6" s="4"/>
      <c r="E6" s="4"/>
      <c r="F6" s="4"/>
      <c r="G6" s="4"/>
      <c r="H6" s="4"/>
      <c r="I6" s="4"/>
      <c r="J6" s="4"/>
      <c r="K6" s="4"/>
    </row>
    <row r="7" spans="1:11" s="3" customFormat="1" x14ac:dyDescent="0.25">
      <c r="A7" s="163"/>
      <c r="B7" s="30"/>
      <c r="C7" s="6"/>
      <c r="D7" s="28"/>
      <c r="E7" s="6"/>
      <c r="F7" s="6"/>
      <c r="G7" s="6"/>
      <c r="H7" s="6"/>
      <c r="I7" s="6"/>
      <c r="J7" s="28"/>
      <c r="K7" s="7" t="s">
        <v>2</v>
      </c>
    </row>
    <row r="8" spans="1:11" s="3" customFormat="1" x14ac:dyDescent="0.25">
      <c r="A8" s="163"/>
      <c r="B8" s="163"/>
      <c r="C8" s="28"/>
      <c r="D8" s="28"/>
      <c r="E8" s="28"/>
      <c r="F8" s="28"/>
      <c r="G8" s="28"/>
      <c r="H8" s="28"/>
      <c r="I8" s="28"/>
      <c r="J8" s="28"/>
      <c r="K8" s="8" t="s">
        <v>26</v>
      </c>
    </row>
    <row r="9" spans="1:11" s="3" customFormat="1" x14ac:dyDescent="0.25">
      <c r="A9" s="163"/>
      <c r="B9" s="163"/>
      <c r="C9" s="164" t="s">
        <v>3</v>
      </c>
      <c r="D9" s="164"/>
      <c r="E9" s="164"/>
      <c r="F9" s="29"/>
      <c r="G9" s="164" t="s">
        <v>29</v>
      </c>
      <c r="H9" s="164"/>
      <c r="I9" s="164"/>
      <c r="J9" s="28"/>
      <c r="K9" s="10" t="s">
        <v>27</v>
      </c>
    </row>
    <row r="10" spans="1:11" s="3" customFormat="1" x14ac:dyDescent="0.25">
      <c r="A10" s="163"/>
      <c r="B10" s="163"/>
      <c r="C10" s="11" t="s">
        <v>24</v>
      </c>
      <c r="D10" s="12"/>
      <c r="E10" s="12"/>
      <c r="F10" s="9"/>
      <c r="G10" s="11" t="s">
        <v>24</v>
      </c>
      <c r="H10" s="12"/>
      <c r="I10" s="12"/>
      <c r="J10" s="28"/>
      <c r="K10" s="13" t="s">
        <v>28</v>
      </c>
    </row>
    <row r="11" spans="1:11" s="3" customFormat="1" x14ac:dyDescent="0.25">
      <c r="A11" s="163"/>
      <c r="B11" s="163"/>
      <c r="C11" s="14" t="s">
        <v>23</v>
      </c>
      <c r="D11" s="7"/>
      <c r="E11" s="14" t="s">
        <v>25</v>
      </c>
      <c r="F11" s="7"/>
      <c r="G11" s="14" t="s">
        <v>23</v>
      </c>
      <c r="H11" s="7"/>
      <c r="I11" s="14" t="s">
        <v>25</v>
      </c>
      <c r="J11" s="15"/>
      <c r="K11" s="16">
        <v>41274</v>
      </c>
    </row>
    <row r="12" spans="1:11" s="3" customFormat="1" x14ac:dyDescent="0.25">
      <c r="A12" s="28"/>
      <c r="B12" s="163"/>
      <c r="C12" s="31"/>
      <c r="D12" s="7"/>
      <c r="E12" s="31"/>
      <c r="F12" s="7"/>
      <c r="G12" s="31"/>
      <c r="H12" s="7"/>
      <c r="I12" s="31"/>
      <c r="J12" s="15"/>
      <c r="K12" s="32"/>
    </row>
    <row r="13" spans="1:11" s="3" customFormat="1" x14ac:dyDescent="0.25">
      <c r="A13" s="28" t="s">
        <v>42</v>
      </c>
      <c r="B13" s="28"/>
      <c r="C13" s="33">
        <f>'Pg1'!D20</f>
        <v>-66.599999999999994</v>
      </c>
      <c r="D13" s="33"/>
      <c r="E13" s="33">
        <f>'Pg1'!F20</f>
        <v>-64.7</v>
      </c>
      <c r="F13" s="33"/>
      <c r="G13" s="33">
        <f>'Pg1'!I20</f>
        <v>0</v>
      </c>
      <c r="H13" s="33"/>
      <c r="I13" s="33">
        <f>'Pg1'!K20</f>
        <v>0</v>
      </c>
      <c r="J13" s="33"/>
      <c r="K13" s="33">
        <f>'Pg1'!M20</f>
        <v>0</v>
      </c>
    </row>
    <row r="14" spans="1:11" s="3" customFormat="1" x14ac:dyDescent="0.25">
      <c r="A14" s="17"/>
      <c r="B14" s="28"/>
      <c r="C14" s="18"/>
      <c r="D14" s="19"/>
      <c r="E14" s="18"/>
      <c r="F14" s="18"/>
      <c r="G14" s="18"/>
      <c r="H14" s="18"/>
      <c r="I14" s="18"/>
      <c r="J14" s="19"/>
      <c r="K14" s="18"/>
    </row>
    <row r="15" spans="1:11" s="3" customFormat="1" x14ac:dyDescent="0.25">
      <c r="A15" s="41" t="s">
        <v>30</v>
      </c>
      <c r="B15" s="28"/>
      <c r="C15" s="20"/>
      <c r="D15" s="21"/>
      <c r="E15" s="20"/>
      <c r="F15" s="20"/>
      <c r="G15" s="20"/>
      <c r="H15" s="20"/>
      <c r="I15" s="20"/>
      <c r="J15" s="21"/>
      <c r="K15" s="20"/>
    </row>
    <row r="16" spans="1:11" s="3" customFormat="1" x14ac:dyDescent="0.25">
      <c r="A16" s="22"/>
      <c r="B16" s="28"/>
      <c r="C16" s="20"/>
      <c r="D16" s="21"/>
      <c r="E16" s="20"/>
      <c r="F16" s="20"/>
      <c r="G16" s="20"/>
      <c r="H16" s="20"/>
      <c r="I16" s="20"/>
      <c r="J16" s="21"/>
      <c r="K16" s="20"/>
    </row>
    <row r="17" spans="1:11" s="3" customFormat="1" x14ac:dyDescent="0.25">
      <c r="A17" s="28" t="s">
        <v>31</v>
      </c>
      <c r="B17" s="28"/>
      <c r="C17" s="20"/>
      <c r="D17" s="21"/>
      <c r="E17" s="20"/>
      <c r="F17" s="20"/>
      <c r="G17" s="20"/>
      <c r="H17" s="20"/>
      <c r="I17" s="20"/>
      <c r="J17" s="21"/>
      <c r="K17" s="20"/>
    </row>
    <row r="18" spans="1:11" s="3" customFormat="1" x14ac:dyDescent="0.25">
      <c r="A18" s="23" t="s">
        <v>32</v>
      </c>
      <c r="B18" s="40"/>
      <c r="C18" s="44">
        <v>0.4</v>
      </c>
      <c r="D18" s="44"/>
      <c r="E18" s="44">
        <v>0</v>
      </c>
      <c r="F18" s="44"/>
      <c r="G18" s="44">
        <v>0.9</v>
      </c>
      <c r="H18" s="44"/>
      <c r="I18" s="44">
        <v>0</v>
      </c>
      <c r="J18" s="44"/>
      <c r="K18" s="44">
        <v>1</v>
      </c>
    </row>
    <row r="19" spans="1:11" s="3" customFormat="1" x14ac:dyDescent="0.25">
      <c r="A19" s="17" t="s">
        <v>38</v>
      </c>
      <c r="B19" s="40"/>
      <c r="C19" s="44">
        <v>2.7</v>
      </c>
      <c r="D19" s="45"/>
      <c r="E19" s="44">
        <v>0</v>
      </c>
      <c r="F19" s="44"/>
      <c r="G19" s="44">
        <v>37.9</v>
      </c>
      <c r="H19" s="44"/>
      <c r="I19" s="44">
        <v>0</v>
      </c>
      <c r="J19" s="45"/>
      <c r="K19" s="44">
        <f>G19</f>
        <v>37.9</v>
      </c>
    </row>
    <row r="20" spans="1:11" s="3" customFormat="1" x14ac:dyDescent="0.25">
      <c r="A20" s="23"/>
      <c r="B20" s="28"/>
      <c r="C20" s="44"/>
      <c r="D20" s="45"/>
      <c r="E20" s="44"/>
      <c r="F20" s="44"/>
      <c r="G20" s="44"/>
      <c r="H20" s="44"/>
      <c r="I20" s="44"/>
      <c r="J20" s="45"/>
      <c r="K20" s="44"/>
    </row>
    <row r="21" spans="1:11" s="3" customFormat="1" x14ac:dyDescent="0.25">
      <c r="A21" s="22"/>
      <c r="B21" s="28"/>
      <c r="C21" s="44"/>
      <c r="D21" s="45"/>
      <c r="E21" s="44"/>
      <c r="F21" s="44"/>
      <c r="G21" s="44"/>
      <c r="H21" s="44"/>
      <c r="I21" s="44"/>
      <c r="J21" s="45"/>
      <c r="K21" s="44"/>
    </row>
    <row r="22" spans="1:11" s="3" customFormat="1" x14ac:dyDescent="0.25">
      <c r="A22" s="28" t="s">
        <v>33</v>
      </c>
      <c r="B22" s="28"/>
      <c r="C22" s="44"/>
      <c r="D22" s="45"/>
      <c r="E22" s="44"/>
      <c r="F22" s="44"/>
      <c r="G22" s="44"/>
      <c r="H22" s="44"/>
      <c r="I22" s="44"/>
      <c r="J22" s="45"/>
      <c r="K22" s="44"/>
    </row>
    <row r="23" spans="1:11" s="3" customFormat="1" x14ac:dyDescent="0.25">
      <c r="A23" s="23" t="s">
        <v>32</v>
      </c>
      <c r="B23" s="40"/>
      <c r="C23" s="44">
        <v>12.169</v>
      </c>
      <c r="D23" s="45"/>
      <c r="E23" s="44">
        <v>7.6150000000000002</v>
      </c>
      <c r="F23" s="44"/>
      <c r="G23" s="44">
        <v>18.706</v>
      </c>
      <c r="H23" s="44"/>
      <c r="I23" s="44">
        <v>7.6150000000000002</v>
      </c>
      <c r="J23" s="45"/>
      <c r="K23" s="44">
        <f>0.484+0.029+18.222+7.586</f>
        <v>26.321000000000005</v>
      </c>
    </row>
    <row r="24" spans="1:11" s="3" customFormat="1" x14ac:dyDescent="0.25">
      <c r="A24" s="28"/>
      <c r="B24" s="28"/>
      <c r="C24" s="20"/>
      <c r="D24" s="21"/>
      <c r="E24" s="20"/>
      <c r="F24" s="20"/>
      <c r="G24" s="20"/>
      <c r="H24" s="20"/>
      <c r="I24" s="20"/>
      <c r="J24" s="21"/>
      <c r="K24" s="20"/>
    </row>
    <row r="25" spans="1:11" s="3" customFormat="1" x14ac:dyDescent="0.25">
      <c r="A25" s="28"/>
      <c r="B25" s="28"/>
      <c r="C25" s="20"/>
      <c r="D25" s="46"/>
      <c r="E25" s="20"/>
      <c r="F25" s="20"/>
      <c r="G25" s="20"/>
      <c r="H25" s="20"/>
      <c r="I25" s="20"/>
      <c r="J25" s="46"/>
      <c r="K25" s="20"/>
    </row>
    <row r="26" spans="1:11" s="3" customFormat="1" x14ac:dyDescent="0.25">
      <c r="A26" s="28" t="s">
        <v>35</v>
      </c>
      <c r="B26" s="28" t="s">
        <v>47</v>
      </c>
      <c r="C26" s="43">
        <f>SUM(C18:C25)</f>
        <v>15.269</v>
      </c>
      <c r="D26" s="47"/>
      <c r="E26" s="43">
        <f>SUM(E18:E25)</f>
        <v>7.6150000000000002</v>
      </c>
      <c r="F26" s="48"/>
      <c r="G26" s="43">
        <f>SUM(G18:G25)</f>
        <v>57.506</v>
      </c>
      <c r="H26" s="48"/>
      <c r="I26" s="43">
        <f>SUM(I18:I25)</f>
        <v>7.6150000000000002</v>
      </c>
      <c r="J26" s="47"/>
      <c r="K26" s="43">
        <f>SUM(K18:K25)</f>
        <v>65.221000000000004</v>
      </c>
    </row>
    <row r="27" spans="1:11" s="3" customFormat="1" x14ac:dyDescent="0.25">
      <c r="A27" s="28"/>
      <c r="B27" s="28"/>
      <c r="C27" s="48"/>
      <c r="D27" s="47"/>
      <c r="E27" s="48"/>
      <c r="F27" s="48"/>
      <c r="G27" s="48"/>
      <c r="H27" s="48"/>
      <c r="I27" s="48"/>
      <c r="J27" s="47"/>
      <c r="K27" s="48"/>
    </row>
    <row r="28" spans="1:11" s="3" customFormat="1" ht="15.75" thickBot="1" x14ac:dyDescent="0.3">
      <c r="A28" s="42" t="s">
        <v>36</v>
      </c>
      <c r="B28" s="2"/>
      <c r="C28" s="49">
        <f>C13+C26</f>
        <v>-51.330999999999996</v>
      </c>
      <c r="D28" s="50"/>
      <c r="E28" s="49">
        <f>E13+E26</f>
        <v>-57.085000000000001</v>
      </c>
      <c r="F28" s="50"/>
      <c r="G28" s="49">
        <f>G13+G26</f>
        <v>57.506</v>
      </c>
      <c r="H28" s="50"/>
      <c r="I28" s="49">
        <f>I13+I26</f>
        <v>7.6150000000000002</v>
      </c>
      <c r="J28" s="50"/>
      <c r="K28" s="49">
        <f>K13+K26</f>
        <v>65.221000000000004</v>
      </c>
    </row>
    <row r="29" spans="1:11" s="3" customFormat="1" ht="31.5" thickTop="1" thickBot="1" x14ac:dyDescent="0.3">
      <c r="A29" s="28" t="s">
        <v>34</v>
      </c>
      <c r="B29" s="28"/>
      <c r="C29" s="24">
        <f>ROUND(C28/C30*1000*1000,2)</f>
        <v>-1.94</v>
      </c>
      <c r="D29" s="21"/>
      <c r="E29" s="24">
        <f>ROUND(E28/E30*1000*1000,2)</f>
        <v>-3.03</v>
      </c>
      <c r="F29" s="25"/>
      <c r="G29" s="24">
        <f>ROUND(G28/G30*1000*1000,2)</f>
        <v>2.65</v>
      </c>
      <c r="H29" s="25"/>
      <c r="I29" s="24">
        <f>ROUND(I28/I30*1000*1000,2)</f>
        <v>0.98</v>
      </c>
      <c r="J29" s="21"/>
      <c r="K29" s="26"/>
    </row>
    <row r="30" spans="1:11" s="3" customFormat="1" ht="46.5" thickTop="1" thickBot="1" x14ac:dyDescent="0.3">
      <c r="A30" s="28" t="s">
        <v>13</v>
      </c>
      <c r="B30" s="28"/>
      <c r="C30" s="27">
        <v>26511141</v>
      </c>
      <c r="D30" s="21"/>
      <c r="E30" s="27">
        <v>18863945</v>
      </c>
      <c r="F30" s="20"/>
      <c r="G30" s="27">
        <v>21725986</v>
      </c>
      <c r="H30" s="20"/>
      <c r="I30" s="27">
        <v>7746529</v>
      </c>
      <c r="J30" s="21"/>
      <c r="K30" s="20"/>
    </row>
    <row r="31" spans="1:11" s="3" customFormat="1" ht="15.75" thickTop="1" x14ac:dyDescent="0.25">
      <c r="C31" s="34"/>
      <c r="D31" s="34"/>
      <c r="E31" s="34"/>
      <c r="F31" s="34"/>
      <c r="G31" s="34"/>
      <c r="H31" s="34"/>
      <c r="I31" s="34"/>
      <c r="J31" s="34"/>
      <c r="K31" s="34"/>
    </row>
    <row r="32" spans="1:11" s="3" customFormat="1" x14ac:dyDescent="0.25">
      <c r="C32" s="34"/>
      <c r="D32" s="34"/>
      <c r="E32" s="34"/>
      <c r="F32" s="34"/>
      <c r="G32" s="35"/>
      <c r="H32" s="34"/>
      <c r="I32" s="34"/>
      <c r="J32" s="34"/>
      <c r="K32" s="36"/>
    </row>
    <row r="33" spans="1:11" s="3" customFormat="1" x14ac:dyDescent="0.25">
      <c r="A33" s="3" t="s">
        <v>45</v>
      </c>
      <c r="C33" s="34"/>
      <c r="D33" s="34"/>
      <c r="E33" s="34"/>
      <c r="F33" s="37"/>
      <c r="G33" s="38"/>
      <c r="H33" s="37"/>
      <c r="I33" s="34"/>
      <c r="J33" s="34"/>
      <c r="K33" s="38"/>
    </row>
    <row r="34" spans="1:11" s="3" customFormat="1" x14ac:dyDescent="0.25">
      <c r="A34" s="3" t="s">
        <v>46</v>
      </c>
      <c r="C34" s="34"/>
      <c r="D34" s="34"/>
      <c r="E34" s="34"/>
      <c r="F34" s="37"/>
      <c r="G34" s="38"/>
      <c r="H34" s="37"/>
      <c r="I34" s="34"/>
      <c r="J34" s="34"/>
      <c r="K34" s="38"/>
    </row>
    <row r="35" spans="1:11" s="3" customFormat="1" x14ac:dyDescent="0.25">
      <c r="A35" s="3" t="s">
        <v>39</v>
      </c>
      <c r="C35" s="34"/>
      <c r="D35" s="34"/>
      <c r="E35" s="34"/>
      <c r="F35" s="37"/>
      <c r="G35" s="38"/>
      <c r="H35" s="37"/>
      <c r="I35" s="34"/>
      <c r="J35" s="34"/>
      <c r="K35" s="38"/>
    </row>
    <row r="36" spans="1:11" s="3" customFormat="1" x14ac:dyDescent="0.25">
      <c r="C36" s="34"/>
      <c r="D36" s="34"/>
      <c r="E36" s="34"/>
      <c r="F36" s="37"/>
      <c r="G36" s="38"/>
      <c r="H36" s="37"/>
      <c r="I36" s="34"/>
      <c r="J36" s="34"/>
      <c r="K36" s="38"/>
    </row>
    <row r="37" spans="1:11" s="3" customFormat="1" x14ac:dyDescent="0.25">
      <c r="A37" s="3" t="s">
        <v>41</v>
      </c>
      <c r="C37" s="34"/>
      <c r="D37" s="34"/>
      <c r="E37" s="34"/>
      <c r="F37" s="34"/>
      <c r="G37" s="39"/>
      <c r="H37" s="34"/>
      <c r="I37" s="34"/>
      <c r="J37" s="34"/>
      <c r="K37" s="39"/>
    </row>
    <row r="38" spans="1:11" s="3" customFormat="1" x14ac:dyDescent="0.25">
      <c r="A38" s="3" t="s">
        <v>40</v>
      </c>
      <c r="C38" s="34"/>
      <c r="D38" s="34"/>
      <c r="E38" s="34"/>
      <c r="F38" s="34"/>
      <c r="G38" s="39"/>
      <c r="H38" s="34"/>
      <c r="I38" s="34"/>
      <c r="J38" s="34"/>
      <c r="K38" s="39"/>
    </row>
  </sheetData>
  <mergeCells count="5">
    <mergeCell ref="A7:A11"/>
    <mergeCell ref="C9:E9"/>
    <mergeCell ref="G9:I9"/>
    <mergeCell ref="A1:K1"/>
    <mergeCell ref="B8:B12"/>
  </mergeCells>
  <pageMargins left="0.7" right="0.7" top="0.75" bottom="0.75" header="0.3" footer="0.3"/>
  <pageSetup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zoomScaleNormal="100" workbookViewId="0">
      <selection activeCell="O29" sqref="O29"/>
    </sheetView>
  </sheetViews>
  <sheetFormatPr defaultRowHeight="15" x14ac:dyDescent="0.25"/>
  <cols>
    <col min="1" max="1" width="38.5703125" customWidth="1"/>
    <col min="2" max="2" width="12" bestFit="1" customWidth="1"/>
    <col min="3" max="3" width="13.7109375" customWidth="1"/>
    <col min="4" max="4" width="2.42578125" customWidth="1"/>
    <col min="5" max="5" width="13.7109375" customWidth="1"/>
    <col min="6" max="6" width="2.5703125" style="90" customWidth="1"/>
    <col min="7" max="7" width="5.85546875" customWidth="1"/>
    <col min="8" max="10" width="3.42578125" customWidth="1"/>
  </cols>
  <sheetData>
    <row r="1" spans="1:9" s="90" customFormat="1" x14ac:dyDescent="0.25">
      <c r="A1" s="170" t="s">
        <v>69</v>
      </c>
      <c r="B1" s="170"/>
      <c r="C1" s="170"/>
      <c r="D1" s="170"/>
      <c r="E1" s="170"/>
      <c r="F1" s="170"/>
      <c r="G1" s="170"/>
    </row>
    <row r="2" spans="1:9" s="94" customFormat="1" ht="12.75" x14ac:dyDescent="0.2">
      <c r="A2" s="170" t="s">
        <v>61</v>
      </c>
      <c r="B2" s="170"/>
      <c r="C2" s="170"/>
      <c r="D2" s="170"/>
      <c r="E2" s="170"/>
      <c r="F2" s="170"/>
      <c r="G2" s="170"/>
    </row>
    <row r="3" spans="1:9" s="94" customFormat="1" ht="12.75" x14ac:dyDescent="0.2">
      <c r="A3" s="170" t="s">
        <v>60</v>
      </c>
      <c r="B3" s="170"/>
      <c r="C3" s="170"/>
      <c r="D3" s="170"/>
      <c r="E3" s="170"/>
      <c r="F3" s="170"/>
      <c r="G3" s="170"/>
    </row>
    <row r="4" spans="1:9" s="94" customFormat="1" ht="12.75" x14ac:dyDescent="0.2">
      <c r="A4" s="170" t="s">
        <v>48</v>
      </c>
      <c r="B4" s="170"/>
      <c r="C4" s="170"/>
      <c r="D4" s="170"/>
      <c r="E4" s="170"/>
      <c r="F4" s="170"/>
      <c r="G4" s="170"/>
    </row>
    <row r="5" spans="1:9" s="94" customFormat="1" ht="12.75" x14ac:dyDescent="0.2">
      <c r="A5" s="122"/>
      <c r="B5" s="123" t="s">
        <v>14</v>
      </c>
      <c r="C5" s="122"/>
      <c r="D5" s="124"/>
      <c r="E5" s="122"/>
      <c r="F5" s="122"/>
    </row>
    <row r="6" spans="1:9" s="90" customFormat="1" ht="9.75" customHeight="1" x14ac:dyDescent="0.25">
      <c r="A6" s="91"/>
      <c r="B6" s="117"/>
      <c r="C6" s="91"/>
      <c r="D6" s="92"/>
      <c r="E6" s="91"/>
      <c r="F6" s="91"/>
      <c r="G6" s="93"/>
    </row>
    <row r="7" spans="1:9" x14ac:dyDescent="0.25">
      <c r="A7" s="94"/>
      <c r="B7" s="94"/>
      <c r="C7" s="169" t="s">
        <v>76</v>
      </c>
      <c r="D7" s="169"/>
      <c r="E7" s="169"/>
      <c r="F7" s="148"/>
      <c r="G7" s="94"/>
      <c r="H7" s="94"/>
      <c r="I7" s="94"/>
    </row>
    <row r="8" spans="1:9" x14ac:dyDescent="0.25">
      <c r="A8" s="95"/>
      <c r="B8" s="96"/>
      <c r="C8" s="148">
        <v>2016</v>
      </c>
      <c r="D8" s="97"/>
      <c r="E8" s="149">
        <v>2015</v>
      </c>
      <c r="F8" s="149"/>
      <c r="G8" s="98"/>
      <c r="H8" s="98"/>
      <c r="I8" s="97"/>
    </row>
    <row r="9" spans="1:9" x14ac:dyDescent="0.25">
      <c r="A9" s="99" t="s">
        <v>51</v>
      </c>
      <c r="B9" s="100"/>
      <c r="C9" s="101">
        <f>'Pg1'!D20</f>
        <v>-66.599999999999994</v>
      </c>
      <c r="D9" s="102"/>
      <c r="E9" s="101">
        <f>'Pg1'!F20</f>
        <v>-64.7</v>
      </c>
      <c r="F9" s="150"/>
      <c r="G9" s="102"/>
      <c r="H9" s="102"/>
      <c r="I9" s="103"/>
    </row>
    <row r="10" spans="1:9" x14ac:dyDescent="0.25">
      <c r="A10" s="104" t="s">
        <v>30</v>
      </c>
      <c r="B10" s="100"/>
      <c r="C10" s="105"/>
      <c r="D10" s="102"/>
      <c r="E10" s="105"/>
      <c r="F10" s="105"/>
      <c r="G10" s="102"/>
      <c r="H10" s="102"/>
      <c r="I10" s="103"/>
    </row>
    <row r="11" spans="1:9" x14ac:dyDescent="0.25">
      <c r="A11" s="99" t="s">
        <v>52</v>
      </c>
      <c r="B11" s="100"/>
      <c r="C11" s="105"/>
      <c r="D11" s="102"/>
      <c r="E11" s="105"/>
      <c r="F11" s="105"/>
      <c r="G11" s="102"/>
      <c r="H11" s="102"/>
      <c r="I11" s="103"/>
    </row>
    <row r="12" spans="1:9" x14ac:dyDescent="0.25">
      <c r="A12" s="104" t="s">
        <v>5</v>
      </c>
      <c r="B12" s="100"/>
      <c r="C12" s="106">
        <v>6.1</v>
      </c>
      <c r="D12" s="102"/>
      <c r="E12" s="106">
        <v>2.722</v>
      </c>
      <c r="F12" s="106"/>
      <c r="G12" s="107" t="s">
        <v>53</v>
      </c>
      <c r="H12" s="102"/>
      <c r="I12" s="103"/>
    </row>
    <row r="13" spans="1:9" x14ac:dyDescent="0.25">
      <c r="A13" s="104" t="s">
        <v>6</v>
      </c>
      <c r="B13" s="100"/>
      <c r="C13" s="106">
        <v>22.561</v>
      </c>
      <c r="D13" s="102"/>
      <c r="E13" s="106">
        <v>25.472999999999999</v>
      </c>
      <c r="F13" s="106"/>
      <c r="G13" s="108" t="s">
        <v>54</v>
      </c>
      <c r="H13" s="102"/>
      <c r="I13" s="103"/>
    </row>
    <row r="14" spans="1:9" ht="15.75" thickBot="1" x14ac:dyDescent="0.3">
      <c r="A14" s="99" t="s">
        <v>56</v>
      </c>
      <c r="B14" s="100"/>
      <c r="C14" s="109">
        <f>SUM(C9:C13)</f>
        <v>-37.938999999999993</v>
      </c>
      <c r="D14" s="102"/>
      <c r="E14" s="109">
        <f>SUM(E9:E13)</f>
        <v>-36.505000000000003</v>
      </c>
      <c r="F14" s="150"/>
      <c r="G14" s="102"/>
      <c r="H14" s="102"/>
      <c r="I14" s="103"/>
    </row>
    <row r="15" spans="1:9" ht="15.75" thickTop="1" x14ac:dyDescent="0.25">
      <c r="A15" s="99"/>
      <c r="B15" s="100"/>
      <c r="C15" s="105"/>
      <c r="D15" s="102"/>
      <c r="E15" s="105"/>
      <c r="F15" s="105"/>
      <c r="G15" s="102"/>
      <c r="H15" s="102"/>
      <c r="I15" s="103"/>
    </row>
    <row r="16" spans="1:9" ht="15" customHeight="1" x14ac:dyDescent="0.25">
      <c r="A16" s="110" t="s">
        <v>57</v>
      </c>
      <c r="B16" s="111"/>
      <c r="C16" s="112">
        <f>'Pg1'!D21</f>
        <v>-2.0499999999999998</v>
      </c>
      <c r="D16" s="102"/>
      <c r="E16" s="112">
        <f>'Pg1'!F21</f>
        <v>-2.0099999999999998</v>
      </c>
      <c r="F16" s="112"/>
      <c r="G16" s="102"/>
      <c r="H16" s="102"/>
      <c r="I16" s="113"/>
    </row>
    <row r="17" spans="1:9" ht="15" customHeight="1" x14ac:dyDescent="0.25">
      <c r="A17" s="110" t="s">
        <v>58</v>
      </c>
      <c r="B17" s="111"/>
      <c r="C17" s="114">
        <f>C18-C16</f>
        <v>0.87999999999999989</v>
      </c>
      <c r="D17" s="102"/>
      <c r="E17" s="114">
        <f>C18-C16</f>
        <v>0.87999999999999989</v>
      </c>
      <c r="F17" s="114"/>
      <c r="G17" s="102"/>
      <c r="H17" s="102"/>
      <c r="I17" s="113"/>
    </row>
    <row r="18" spans="1:9" ht="15.75" thickBot="1" x14ac:dyDescent="0.3">
      <c r="A18" s="110" t="s">
        <v>59</v>
      </c>
      <c r="B18" s="111"/>
      <c r="C18" s="115">
        <f>ROUND(C14/'Pg1'!D22*1000*1000,2)</f>
        <v>-1.17</v>
      </c>
      <c r="D18" s="102"/>
      <c r="E18" s="115">
        <f>E14/'Pg1'!F22*1000*1000+0.01</f>
        <v>-1.1251725045515737</v>
      </c>
      <c r="F18" s="112"/>
      <c r="G18" s="113" t="s">
        <v>55</v>
      </c>
      <c r="H18" s="102"/>
    </row>
    <row r="19" spans="1:9" ht="15.75" thickTop="1" x14ac:dyDescent="0.25">
      <c r="A19" s="99"/>
      <c r="B19" s="100"/>
      <c r="C19" s="116"/>
      <c r="D19" s="94"/>
      <c r="E19" s="116"/>
      <c r="F19" s="116"/>
      <c r="G19" s="94"/>
    </row>
    <row r="20" spans="1:9" s="90" customFormat="1" x14ac:dyDescent="0.25">
      <c r="A20" s="99"/>
      <c r="B20" s="100"/>
      <c r="C20" s="169" t="s">
        <v>74</v>
      </c>
      <c r="D20" s="169"/>
      <c r="E20" s="169"/>
      <c r="F20" s="116"/>
      <c r="G20" s="94"/>
    </row>
    <row r="21" spans="1:9" x14ac:dyDescent="0.25">
      <c r="A21" s="95"/>
      <c r="B21" s="94"/>
      <c r="C21" s="148">
        <v>2016</v>
      </c>
      <c r="D21" s="97"/>
      <c r="E21" s="149">
        <v>2015</v>
      </c>
      <c r="F21" s="148"/>
      <c r="G21" s="94"/>
    </row>
    <row r="22" spans="1:9" x14ac:dyDescent="0.25">
      <c r="A22" s="99" t="s">
        <v>51</v>
      </c>
      <c r="B22" s="100"/>
      <c r="C22" s="101">
        <f>'Pg1'!H20</f>
        <v>-137.60000000000002</v>
      </c>
      <c r="D22" s="102"/>
      <c r="E22" s="101">
        <f>'Pg1'!J20</f>
        <v>-117.1</v>
      </c>
      <c r="F22" s="149"/>
      <c r="G22" s="94"/>
    </row>
    <row r="23" spans="1:9" s="90" customFormat="1" x14ac:dyDescent="0.25">
      <c r="A23" s="104" t="s">
        <v>30</v>
      </c>
      <c r="B23" s="100"/>
      <c r="C23" s="105"/>
      <c r="D23" s="102"/>
      <c r="E23" s="105"/>
      <c r="F23" s="150"/>
      <c r="G23" s="94"/>
    </row>
    <row r="24" spans="1:9" s="90" customFormat="1" x14ac:dyDescent="0.25">
      <c r="A24" s="99" t="s">
        <v>52</v>
      </c>
      <c r="B24" s="100"/>
      <c r="C24" s="105"/>
      <c r="D24" s="102"/>
      <c r="E24" s="105"/>
      <c r="F24" s="105"/>
      <c r="G24" s="94"/>
    </row>
    <row r="25" spans="1:9" s="90" customFormat="1" x14ac:dyDescent="0.25">
      <c r="A25" s="104" t="s">
        <v>5</v>
      </c>
      <c r="B25" s="100"/>
      <c r="C25" s="106">
        <v>12.1</v>
      </c>
      <c r="D25" s="102"/>
      <c r="E25" s="106">
        <v>7.4</v>
      </c>
      <c r="F25" s="105"/>
      <c r="G25" s="107" t="s">
        <v>53</v>
      </c>
    </row>
    <row r="26" spans="1:9" s="90" customFormat="1" x14ac:dyDescent="0.25">
      <c r="A26" s="104" t="s">
        <v>6</v>
      </c>
      <c r="B26" s="100"/>
      <c r="C26" s="106">
        <v>46.2</v>
      </c>
      <c r="D26" s="102"/>
      <c r="E26" s="106">
        <v>40.9</v>
      </c>
      <c r="F26" s="106"/>
      <c r="G26" s="108" t="s">
        <v>54</v>
      </c>
    </row>
    <row r="27" spans="1:9" s="90" customFormat="1" ht="15.75" thickBot="1" x14ac:dyDescent="0.3">
      <c r="A27" s="99" t="s">
        <v>56</v>
      </c>
      <c r="B27" s="100"/>
      <c r="C27" s="109">
        <f>SUM(C22:C26)</f>
        <v>-79.300000000000026</v>
      </c>
      <c r="D27" s="102"/>
      <c r="E27" s="109">
        <f>SUM(E22:E26)</f>
        <v>-68.799999999999983</v>
      </c>
      <c r="F27" s="106"/>
    </row>
    <row r="28" spans="1:9" s="90" customFormat="1" ht="15.75" thickTop="1" x14ac:dyDescent="0.25">
      <c r="A28" s="99"/>
      <c r="B28" s="100"/>
      <c r="C28" s="105"/>
      <c r="D28" s="102"/>
      <c r="E28" s="105"/>
      <c r="F28" s="150"/>
      <c r="G28" s="94"/>
    </row>
    <row r="29" spans="1:9" s="90" customFormat="1" x14ac:dyDescent="0.25">
      <c r="A29" s="110" t="s">
        <v>57</v>
      </c>
      <c r="B29" s="100"/>
      <c r="C29" s="112">
        <f>'Pg1'!H21</f>
        <v>-4.2300000000000004</v>
      </c>
      <c r="D29" s="102"/>
      <c r="E29" s="112">
        <f>'Pg1'!J21</f>
        <v>-3.6799999999999997</v>
      </c>
      <c r="F29" s="105"/>
      <c r="G29" s="94"/>
    </row>
    <row r="30" spans="1:9" s="90" customFormat="1" x14ac:dyDescent="0.25">
      <c r="A30" s="110" t="s">
        <v>58</v>
      </c>
      <c r="B30" s="100"/>
      <c r="C30" s="114">
        <f>C31-C29</f>
        <v>1.7900000000000005</v>
      </c>
      <c r="D30" s="102"/>
      <c r="E30" s="114">
        <f>E31-E29</f>
        <v>1.5199999999999996</v>
      </c>
      <c r="F30" s="112"/>
      <c r="G30" s="94"/>
    </row>
    <row r="31" spans="1:9" s="90" customFormat="1" ht="15.75" thickBot="1" x14ac:dyDescent="0.3">
      <c r="A31" s="110" t="s">
        <v>59</v>
      </c>
      <c r="B31" s="100"/>
      <c r="C31" s="115">
        <f>ROUND(C27/'Pg1'!H22*1000*1000,2)</f>
        <v>-2.44</v>
      </c>
      <c r="D31" s="102"/>
      <c r="E31" s="115">
        <f>ROUND(E27/'Pg1'!J22*1000*1000,2)</f>
        <v>-2.16</v>
      </c>
      <c r="F31" s="114"/>
      <c r="G31" s="113" t="s">
        <v>68</v>
      </c>
    </row>
    <row r="32" spans="1:9" s="90" customFormat="1" ht="15.75" thickTop="1" x14ac:dyDescent="0.25">
      <c r="A32" s="99"/>
      <c r="B32" s="100"/>
      <c r="C32" s="116"/>
      <c r="D32" s="94"/>
      <c r="E32" s="116"/>
      <c r="F32" s="112"/>
      <c r="G32" s="94"/>
    </row>
    <row r="33" spans="1:8" s="90" customFormat="1" ht="15" customHeight="1" x14ac:dyDescent="0.25">
      <c r="A33" s="171" t="s">
        <v>65</v>
      </c>
      <c r="B33" s="171"/>
      <c r="C33" s="171"/>
      <c r="D33" s="171"/>
      <c r="E33" s="171"/>
      <c r="F33" s="171"/>
      <c r="G33" s="171"/>
    </row>
    <row r="34" spans="1:8" ht="15" customHeight="1" x14ac:dyDescent="0.25">
      <c r="A34" s="171" t="s">
        <v>66</v>
      </c>
      <c r="B34" s="171"/>
      <c r="C34" s="171"/>
      <c r="D34" s="171"/>
      <c r="E34" s="171"/>
      <c r="F34" s="171"/>
      <c r="G34" s="171"/>
      <c r="H34" s="147"/>
    </row>
    <row r="35" spans="1:8" ht="15" customHeight="1" x14ac:dyDescent="0.25">
      <c r="A35" s="168" t="s">
        <v>80</v>
      </c>
      <c r="B35" s="168"/>
      <c r="C35" s="168"/>
      <c r="D35" s="168"/>
      <c r="E35" s="168"/>
      <c r="F35" s="168"/>
      <c r="G35" s="168"/>
      <c r="H35" s="147"/>
    </row>
    <row r="36" spans="1:8" ht="15" customHeight="1" x14ac:dyDescent="0.25">
      <c r="A36" s="167" t="s">
        <v>77</v>
      </c>
      <c r="B36" s="167"/>
      <c r="C36" s="167"/>
      <c r="D36" s="167"/>
      <c r="E36" s="167"/>
      <c r="F36" s="167"/>
      <c r="G36" s="167"/>
      <c r="H36" s="147"/>
    </row>
    <row r="37" spans="1:8" ht="15" customHeight="1" x14ac:dyDescent="0.25">
      <c r="A37" s="168" t="s">
        <v>79</v>
      </c>
      <c r="B37" s="168"/>
      <c r="C37" s="168"/>
      <c r="D37" s="168"/>
      <c r="E37" s="168"/>
      <c r="F37" s="168"/>
      <c r="G37" s="168"/>
      <c r="H37" s="147"/>
    </row>
    <row r="38" spans="1:8" ht="15" customHeight="1" x14ac:dyDescent="0.25">
      <c r="A38" s="166" t="s">
        <v>75</v>
      </c>
      <c r="B38" s="166"/>
      <c r="C38" s="166"/>
      <c r="D38" s="166"/>
      <c r="E38" s="166"/>
      <c r="F38" s="166"/>
      <c r="G38" s="166"/>
      <c r="H38" s="146"/>
    </row>
    <row r="39" spans="1:8" x14ac:dyDescent="0.25">
      <c r="A39" s="90"/>
      <c r="B39" s="90"/>
      <c r="C39" s="90"/>
      <c r="D39" s="90"/>
      <c r="E39" s="90"/>
      <c r="H39" s="90"/>
    </row>
  </sheetData>
  <mergeCells count="12">
    <mergeCell ref="A38:G38"/>
    <mergeCell ref="A36:G36"/>
    <mergeCell ref="A37:G37"/>
    <mergeCell ref="C20:E20"/>
    <mergeCell ref="A1:G1"/>
    <mergeCell ref="A35:G35"/>
    <mergeCell ref="A33:G33"/>
    <mergeCell ref="A34:G34"/>
    <mergeCell ref="A2:G2"/>
    <mergeCell ref="A4:G4"/>
    <mergeCell ref="C7:E7"/>
    <mergeCell ref="A3:G3"/>
  </mergeCells>
  <printOptions horizontalCentered="1" verticalCentered="1"/>
  <pageMargins left="0.7" right="0.7" top="0.75" bottom="0.75" header="0.3" footer="0.3"/>
  <pageSetup orientation="portrait" r:id="rId1"/>
  <ignoredErrors>
    <ignoredError sqref="G12:G19 G20:G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Pg1</vt:lpstr>
      <vt:lpstr>Sheet1</vt:lpstr>
      <vt:lpstr>Pg2</vt:lpstr>
      <vt:lpstr>'Pg1'!Print_Area</vt:lpstr>
      <vt:lpstr>'Pg2'!Print_Area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Collett</dc:creator>
  <cp:lastModifiedBy>Mariann Ohanesian</cp:lastModifiedBy>
  <cp:lastPrinted>2015-07-24T21:13:26Z</cp:lastPrinted>
  <dcterms:created xsi:type="dcterms:W3CDTF">2012-08-09T16:44:43Z</dcterms:created>
  <dcterms:modified xsi:type="dcterms:W3CDTF">2016-08-08T18:36:03Z</dcterms:modified>
</cp:coreProperties>
</file>